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'レーダーチャート'!$A$1:$Q$61</definedName>
    <definedName name="_xlnm.Print_Area" localSheetId="2">'比較表'!$A$1:$L$119</definedName>
    <definedName name="_xlnm.Print_Area" localSheetId="0">'評点入力シート'!$A$1:$G$82</definedName>
    <definedName name="カテゴリー1.1.1">'レーダーチャート'!$C$5:$C$312</definedName>
    <definedName name="カテゴリー1.1.2">'レーダーチャート'!$D$5:$D$312</definedName>
    <definedName name="カテゴリー1.1.3">'レーダーチャート'!$E$5:$E$312</definedName>
    <definedName name="カテゴリー2.1.1">'レーダーチャート'!$F$5:$F$312</definedName>
    <definedName name="カテゴリー2.1.2">'レーダーチャート'!$G$5:$G$312</definedName>
    <definedName name="カテゴリー2.2.1">'レーダーチャート'!$H$5:$H$312</definedName>
    <definedName name="カテゴリー2.2.2">'レーダーチャート'!$I$5:$I$312</definedName>
    <definedName name="カテゴリー2.2.3">'レーダーチャート'!$J$5:$J$312</definedName>
    <definedName name="カテゴリー3.1.1">'レーダーチャート'!$K$5:$K$312</definedName>
    <definedName name="カテゴリー3.1.2">'レーダーチャート'!$L$5:$L$312</definedName>
    <definedName name="カテゴリー3.1.3">'レーダーチャート'!$M$5:$M$312</definedName>
    <definedName name="カテゴリー4.1.1">'レーダーチャート'!$N$5:$N$312</definedName>
    <definedName name="カテゴリー4.1.2">'レーダーチャート'!$O$5:$O$312</definedName>
    <definedName name="カテゴリー4.1.3">'レーダーチャート'!$P$5:$P$312</definedName>
    <definedName name="カテゴリー4.2.1">'レーダーチャート'!$Q$5:$Q$312</definedName>
    <definedName name="カテゴリー5.1.1">'レーダーチャート'!$R$5:$R$312</definedName>
    <definedName name="カテゴリー5.1.2">'レーダーチャート'!$S$5:$S$312</definedName>
    <definedName name="カテゴリー5.2.1">'レーダーチャート'!$T$5:$T$312</definedName>
    <definedName name="カテゴリー5.2.2">'レーダーチャート'!$U$5:$U$312</definedName>
    <definedName name="カテゴリー7.1.1">'レーダーチャート'!$V$5:$V$312</definedName>
    <definedName name="カテゴリー7.1.2">'レーダーチャート'!$W$5:$W$312</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'レーダーチャート'!$B$5:$B$295</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'レーダーチャート'!$C$5:$C$295</definedName>
    <definedName name="サービス2.1">'レーダーチャート'!$D$5:$D$295</definedName>
    <definedName name="サービス2.2">'レーダーチャート'!$E$5:$E$295</definedName>
    <definedName name="サービス3.1">'レーダーチャート'!$F$5:$F$295</definedName>
    <definedName name="サービス3.2">'レーダーチャート'!$G$5:$G$295</definedName>
    <definedName name="サービス3.3">'レーダーチャート'!$H$5:$H$295</definedName>
    <definedName name="サービス3.4">'レーダーチャート'!$I$5:$I$295</definedName>
    <definedName name="サービス4.1">'レーダーチャート'!$J$5:$J$295</definedName>
    <definedName name="サービス4.10">'レーダーチャート'!$S$5:$S$295</definedName>
    <definedName name="サービス4.2">'レーダーチャート'!$K$5:$K$295</definedName>
    <definedName name="サービス4.3">'レーダーチャート'!$L$5:$L$295</definedName>
    <definedName name="サービス4.4">'レーダーチャート'!$M$5:$M$295</definedName>
    <definedName name="サービス4.5">'レーダーチャート'!$N$5:$N$295</definedName>
    <definedName name="サービス4.6">'レーダーチャート'!$O$5:$O$295</definedName>
    <definedName name="サービス4.7">'レーダーチャート'!$P$5:$P$295</definedName>
    <definedName name="サービス4.8">'レーダーチャート'!$Q$5:$Q$295</definedName>
    <definedName name="サービス4.9">'レーダーチャート'!$R$5:$R$295</definedName>
    <definedName name="サービス5.1">'レーダーチャート'!$T$5:$T$295</definedName>
    <definedName name="サービス5.2">'レーダーチャート'!$U$5:$U$295</definedName>
    <definedName name="サービス6.1">'レーダーチャート'!$V$5:$V$295</definedName>
    <definedName name="サービス6.2">'レーダーチャート'!$W$5:$W$295</definedName>
    <definedName name="サービス6.3">'レーダーチャート'!$X$5:$X$295</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'レーダーチャート'!$B$5:$B$312</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<sst xmlns="http://schemas.openxmlformats.org/spreadsheetml/2006/main" count="359" uniqueCount="225">
  <si>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</si>
  <si>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</si>
  <si>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</si>
  <si>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</si>
  <si>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</si>
  <si>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</si>
  <si>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</si>
  <si>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</si>
  <si>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</si>
  <si>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</si>
  <si>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</si>
  <si>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</si>
  <si>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</si>
  <si>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</si>
  <si>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</si>
  <si>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</si>
  <si>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</si>
  <si>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</si>
  <si>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</si>
  <si>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</si>
  <si>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</si>
  <si>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</si>
  <si>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</si>
  <si>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</si>
  <si>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</si>
  <si>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サービスの開始及び終了の際に、環境変化に対応できるよう支援している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</si>
  <si>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</si>
  <si>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</si>
  <si>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</si>
  <si>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</si>
  <si>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</si>
  <si>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</si>
  <si>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</si>
  <si>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</si>
  <si>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</si>
  <si>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</si>
  <si>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</si>
  <si>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</si>
  <si>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</si>
  <si>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</si>
  <si>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</si>
  <si>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</si>
  <si>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</si>
  <si>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</si>
  <si>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</si>
  <si>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</si>
  <si>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</si>
  <si>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</si>
  <si>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</si>
  <si>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</si>
  <si>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</si>
  <si>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</si>
  <si>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</si>
  <si>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</si>
  <si>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</si>
  <si>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</si>
  <si>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</si>
  <si>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</si>
  <si>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</si>
  <si>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</si>
  <si>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</si>
  <si>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</si>
  <si>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</si>
  <si>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</si>
  <si>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</si>
  <si>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</si>
  <si>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</si>
  <si>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</si>
  <si>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8-2-1</t>
  </si>
  <si>
    <t>8-3-1</t>
  </si>
  <si>
    <t>8-4-1</t>
  </si>
  <si>
    <t>8-5-1</t>
  </si>
  <si>
    <t>サービス提供のプロセス</t>
  </si>
  <si>
    <t>サービス情報の提供</t>
  </si>
  <si>
    <t>6-1-1</t>
  </si>
  <si>
    <t>利用者等に対してサービスの情報を提供している</t>
  </si>
  <si>
    <t>サービスの開始・終了時の対応</t>
  </si>
  <si>
    <t>6-2-1</t>
  </si>
  <si>
    <t>サービスの開始にあたり利用者等に説明し、同意を得ている</t>
  </si>
  <si>
    <t>6-2-2</t>
  </si>
  <si>
    <t>個別状況に応じた計画策定・記録</t>
  </si>
  <si>
    <t>6-3-1</t>
  </si>
  <si>
    <t>定められた手順に従ってアセスメントを行い、利用者の課題を個別のサービス場面ごとに明示している</t>
  </si>
  <si>
    <t>6-3-2</t>
  </si>
  <si>
    <t>6-3-3</t>
  </si>
  <si>
    <t>利用者に関する記録が行われ、管理体制を確立している</t>
  </si>
  <si>
    <t>6-3-4</t>
  </si>
  <si>
    <t>利用者の状況等に関する情報を職員間で共有化している</t>
  </si>
  <si>
    <t>サービスの実施</t>
  </si>
  <si>
    <t>6-4-1</t>
  </si>
  <si>
    <t>6-4-2</t>
  </si>
  <si>
    <t>6-4-3</t>
  </si>
  <si>
    <t>6-4-4</t>
  </si>
  <si>
    <t>6-4-5</t>
  </si>
  <si>
    <t>プライバシーの保護等個人の尊厳の尊重</t>
  </si>
  <si>
    <t>6-5-1</t>
  </si>
  <si>
    <t>利用者のプライバシー保護を徹底している</t>
  </si>
  <si>
    <t>6-5-2</t>
  </si>
  <si>
    <t>サービスの実施にあたり、利用者の権利を守り、個人の意思を尊重している</t>
  </si>
  <si>
    <t>事業所業務の標準化</t>
  </si>
  <si>
    <t>6-6-1</t>
  </si>
  <si>
    <t>6-6-2</t>
  </si>
  <si>
    <t>6-6-3</t>
  </si>
  <si>
    <t>Ａ＋</t>
  </si>
  <si>
    <t>Ａ</t>
  </si>
  <si>
    <t>Ｂ</t>
  </si>
  <si>
    <t>Ｃ</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</si>
  <si>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</si>
  <si>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</si>
  <si>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</si>
  <si>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</si>
  <si>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</si>
  <si>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</si>
  <si>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</si>
  <si>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</si>
  <si>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</si>
  <si>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</si>
  <si>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</si>
  <si>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</si>
  <si>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</si>
  <si>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</si>
  <si>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</si>
  <si>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</si>
  <si>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</si>
  <si>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</si>
  <si>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</si>
  <si>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</si>
  <si>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</si>
  <si>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</si>
  <si>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</si>
  <si>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</si>
  <si>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</si>
  <si>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</si>
  <si>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</si>
  <si>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</si>
  <si>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</si>
  <si>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</si>
  <si>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</si>
  <si>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</si>
  <si>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①前年度（比較困難な場合は可能な期間で）と比べて、以下のカテゴリーで評価される部分について、改善を行い成果が上がっている
・カテゴリー５：「職員と組織の能力向上」</t>
  </si>
  <si>
    <t>6.サービス提供のプロセス</t>
  </si>
  <si>
    <t>1.サービス情報の提供</t>
  </si>
  <si>
    <t>①利用者等に対してサービスの情報を提供している</t>
  </si>
  <si>
    <t>①サービスの開始にあたり利用者等に説明し、同意を得ている</t>
  </si>
  <si>
    <t>②サービスの開始及び終了の際に、環境変化に対応できるよう支援している</t>
  </si>
  <si>
    <t>3.個別状況に応じた計画策定・記録</t>
  </si>
  <si>
    <t>①定められた手順に従ってアセスメントを行い、利用者の課題を個別のサービス場面ごとに明示している</t>
  </si>
  <si>
    <t>③利用者に関する記録が行われ、管理体制を確立している</t>
  </si>
  <si>
    <t>④利用者の状況等に関する情報を職員間で共有化している</t>
  </si>
  <si>
    <t>4.サービスの実施</t>
  </si>
  <si>
    <t>5.プライバシーの保護等個人の尊厳の尊重</t>
  </si>
  <si>
    <t>①利用者のプライバシー保護を徹底している</t>
  </si>
  <si>
    <t>②サービスの実施にあたり、利用者の権利を守り、個人の意思を尊重している</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</si>
  <si>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</si>
  <si>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</si>
  <si>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</si>
  <si>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</si>
  <si>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</si>
  <si>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</si>
  <si>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</si>
  <si>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</si>
  <si>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</si>
  <si>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</si>
  <si>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</si>
  <si>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</si>
  <si>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</si>
  <si>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</si>
  <si>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</si>
  <si>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</si>
  <si>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</si>
  <si>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</si>
  <si>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</si>
  <si>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</si>
  <si>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</si>
  <si>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</si>
  <si>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</si>
  <si>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</si>
  <si>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</si>
  <si>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合計</t>
  </si>
  <si>
    <t>1.サービス情報の提供</t>
  </si>
  <si>
    <t>2.サービスの開始・終了時の対応</t>
  </si>
  <si>
    <t>5.プライバシーの保護等個人の尊厳の尊重</t>
  </si>
  <si>
    <t>事業者名称</t>
  </si>
  <si>
    <t>・全ての項目が入力されていないと、正しい表、グラフが表示できません。</t>
  </si>
  <si>
    <t>・入力した結果が「レーダーチャート」および「比較表」に反映されます。</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</si>
  <si>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</si>
  <si>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</si>
  <si>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</si>
  <si>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6-4-6</t>
  </si>
  <si>
    <t>利用者の健康を維持するための支援を行っている</t>
  </si>
  <si>
    <t>・下の表の「19年度」のところ（網掛けになっている部分）に当該年度の評点を選択してください。</t>
  </si>
  <si>
    <t>19年度</t>
  </si>
  <si>
    <t>19年度　組織マネジメント</t>
  </si>
  <si>
    <t>19年度　サービス別平均</t>
  </si>
  <si>
    <t>19年度　全体平均</t>
  </si>
  <si>
    <t>19年度　サービス項目</t>
  </si>
  <si>
    <t>小規模多機能型居宅介護</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</si>
  <si>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</si>
  <si>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前年度と比べ、職員と組織の能力の面で向上している</t>
  </si>
  <si>
    <t>前年度（比較困難な場合は可能な期間で）と比べて、以下のカテゴリーで評価される部分について、改善を行い成果が上がっている
・カテゴリー５：「職員と組織の能力向上」</t>
  </si>
  <si>
    <t>前年度と比べ、福祉サービス提供プロセスや情報保護・共有の面において向上している</t>
  </si>
  <si>
    <t>前年度（比較困難な場合は可能な期間で）と比べて、以下のカテゴリーで評価される部分について、改善を行い成果が上がっている
・カテゴリー６：「サービス提供のプロセス」　　・カテゴリー７：「情報の保護・共有」</t>
  </si>
  <si>
    <t>前年度と比べ、事業所の財政等において向上している</t>
  </si>
  <si>
    <t>前年度と比べ、利用者の意向や苦情対応の面で向上している</t>
  </si>
  <si>
    <t>前年度（比較困難な場合は可能な期間で）と比べて、利用者満足や以下のカテゴリーで評価される部分において改善傾向を示している
・カテゴリー３：「利用者意向や地域・事業環境などの把握と活用」</t>
  </si>
  <si>
    <t>財政状態や収支バランスの改善へ向けた計画的かつ主体的な取り組みにより成果が上がっている</t>
  </si>
  <si>
    <t>4.前年度と比べ、事業所の財政等において向上している</t>
  </si>
  <si>
    <t>5.前年度と比べ、利用者の意向や苦情対応の面で向上している</t>
  </si>
  <si>
    <t>①前年度（比較困難な場合は可能な期間で）と比べて、利用者満足や以下のカテゴリーで評価される部分において改善傾向を示している　　　　　　　　　　　　　　　　　　　　　　　　　　　　　　　　　　　　　　　　　　　　　　・カテゴリー３：「利用者意向や地域・事業環境などの把握と活用」</t>
  </si>
  <si>
    <t>①財政状態や収支バランスの改善へ向けた計画的かつ主体的な取り組みにより成果が上がっている</t>
  </si>
  <si>
    <t>A+</t>
  </si>
  <si>
    <t>　－</t>
  </si>
  <si>
    <t>利用者等の希望と関係者の意見を取り入れた個別の計画を作成している</t>
  </si>
  <si>
    <t>②利用者等の希望と関係者の意見を取り入れた個別の計画を作成している</t>
  </si>
  <si>
    <t>小規模多機能型居宅介護計画に基づいて自立生活が営めるよう支援している</t>
  </si>
  <si>
    <t>在宅生活を継続するために、利用者の一人ひとりの状態に応じて、柔軟な支援を行っている</t>
  </si>
  <si>
    <t>事業所内におけるサービス提供時には、利用者の自主性を尊重し、楽しく快適になるような取り組みを行っている</t>
  </si>
  <si>
    <t>事業所と家族との交流・連携を図っている</t>
  </si>
  <si>
    <t>利用者が地域で暮らし続けるための基盤作りを行っている</t>
  </si>
  <si>
    <t>①小規模多機能型居宅介護計画に基づいて自立生活が営めるよう支援している</t>
  </si>
  <si>
    <t>②在宅生活を継続するために、利用者の一人ひとりの状態に応じて、柔軟な支援を行っている</t>
  </si>
  <si>
    <t>③利用者の健康を維持するための支援を行っている</t>
  </si>
  <si>
    <t>④事業所内におけるサービス提供時には、利用者の自主性を尊重し、楽しく快適になるような取り組みを行っている</t>
  </si>
  <si>
    <t>⑤事業所と家族との交流・連携を図っている</t>
  </si>
  <si>
    <t>⑥利用者が地域で暮らし続けるための基盤作りを行っている</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</si>
</sst>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12"/>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sz val="10"/>
      <color theme="1"/>
      <name val="Calibri"/>
      <family val="3"/>
    </font>
    <font>
      <b/>
      <sz val="12"/>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s>
  <borders count="1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hair"/>
    </border>
    <border>
      <left style="medium"/>
      <right style="medium"/>
      <top>
        <color indexed="63"/>
      </top>
      <bottom style="hair"/>
    </border>
    <border>
      <left style="medium"/>
      <right style="medium"/>
      <top style="thin"/>
      <bottom style="hair"/>
    </border>
    <border>
      <left>
        <color indexed="63"/>
      </left>
      <right>
        <color indexed="63"/>
      </right>
      <top>
        <color indexed="63"/>
      </top>
      <bottom style="medium"/>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thin"/>
      <top style="medium"/>
      <bottom style="hair"/>
    </border>
    <border>
      <left style="thin"/>
      <right style="thin"/>
      <top style="medium"/>
      <bottom style="hair"/>
    </border>
    <border>
      <left style="thin"/>
      <right style="medium"/>
      <top style="medium"/>
      <bottom style="hair"/>
    </border>
    <border>
      <left style="thin"/>
      <right style="thin"/>
      <top style="hair"/>
      <bottom style="thin"/>
    </border>
    <border>
      <left style="thin"/>
      <right style="medium"/>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style="thin"/>
      <top style="hair"/>
      <bottom style="medium"/>
    </border>
    <border>
      <left style="thin"/>
      <right style="medium"/>
      <top style="hair"/>
      <bottom style="medium"/>
    </border>
    <border>
      <left style="thin"/>
      <right style="thin"/>
      <top style="hair"/>
      <bottom>
        <color indexed="63"/>
      </bottom>
    </border>
    <border>
      <left style="thin"/>
      <right style="medium"/>
      <top style="hair"/>
      <bottom>
        <color indexed="63"/>
      </bottom>
    </border>
    <border>
      <left style="thin"/>
      <right style="medium"/>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left style="thin"/>
      <right style="thin"/>
      <top style="hair"/>
      <bottom style="hair"/>
    </border>
    <border>
      <left style="thin"/>
      <right style="medium"/>
      <top style="hair"/>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medium"/>
      <top style="hair"/>
      <bottom style="medium"/>
    </border>
    <border>
      <left style="thin"/>
      <right style="thin"/>
      <top>
        <color indexed="63"/>
      </top>
      <bottom>
        <color indexed="63"/>
      </bottom>
    </border>
    <border>
      <left style="thin"/>
      <right style="medium"/>
      <top>
        <color indexed="63"/>
      </top>
      <bottom>
        <color indexed="63"/>
      </bottom>
    </border>
    <border>
      <left style="medium"/>
      <right style="medium"/>
      <top style="medium"/>
      <bottom style="medium"/>
    </border>
    <border>
      <left>
        <color indexed="63"/>
      </left>
      <right style="hair"/>
      <top style="thin"/>
      <bottom style="hair"/>
    </border>
    <border>
      <left style="medium"/>
      <right style="thin"/>
      <top style="hair"/>
      <bottom style="hair"/>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medium"/>
      <right style="thin"/>
      <top style="hair"/>
      <bottom>
        <color indexed="63"/>
      </bottom>
    </border>
    <border>
      <left style="medium"/>
      <right style="thin"/>
      <top style="hair"/>
      <bottom style="medium"/>
    </border>
    <border>
      <left>
        <color indexed="63"/>
      </left>
      <right style="hair"/>
      <top style="hair"/>
      <bottom style="medium"/>
    </border>
    <border>
      <left style="hair"/>
      <right style="hair"/>
      <top style="hair"/>
      <bottom style="medium"/>
    </border>
    <border>
      <left style="hair"/>
      <right>
        <color indexed="63"/>
      </right>
      <top style="hair"/>
      <bottom style="hair"/>
    </border>
    <border>
      <left>
        <color indexed="63"/>
      </left>
      <right style="medium"/>
      <top style="hair"/>
      <bottom style="hair"/>
    </border>
    <border>
      <left style="hair"/>
      <right>
        <color indexed="63"/>
      </right>
      <top style="hair"/>
      <bottom style="medium"/>
    </border>
    <border>
      <left style="hair"/>
      <right>
        <color indexed="63"/>
      </right>
      <top>
        <color indexed="63"/>
      </top>
      <bottom style="hair"/>
    </border>
    <border>
      <left style="hair"/>
      <right>
        <color indexed="63"/>
      </right>
      <top style="hair"/>
      <bottom style="thin"/>
    </border>
    <border>
      <left>
        <color indexed="63"/>
      </left>
      <right>
        <color indexed="63"/>
      </right>
      <top style="medium"/>
      <bottom>
        <color indexed="63"/>
      </bottom>
    </border>
    <border>
      <left style="hair"/>
      <right style="hair"/>
      <top style="thin"/>
      <bottom style="hair"/>
    </border>
    <border>
      <left style="hair"/>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style="double"/>
      <bottom>
        <color indexed="63"/>
      </bottom>
    </border>
    <border>
      <left style="medium"/>
      <right style="medium"/>
      <top>
        <color indexed="63"/>
      </top>
      <bottom style="thin"/>
    </border>
    <border>
      <left style="medium"/>
      <right style="medium"/>
      <top style="thin"/>
      <bottom>
        <color indexed="63"/>
      </bottom>
    </border>
    <border>
      <left>
        <color indexed="63"/>
      </left>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thin"/>
      <bottom style="hair"/>
    </border>
    <border>
      <left style="medium"/>
      <right>
        <color indexed="63"/>
      </right>
      <top style="hair"/>
      <bottom style="hair"/>
    </border>
    <border>
      <left>
        <color indexed="63"/>
      </left>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color indexed="63"/>
      </right>
      <top style="thin"/>
      <bottom style="hair"/>
    </border>
    <border>
      <left>
        <color indexed="63"/>
      </left>
      <right style="medium"/>
      <top style="thin"/>
      <bottom style="hair"/>
    </border>
    <border>
      <left style="medium"/>
      <right style="medium"/>
      <top>
        <color indexed="63"/>
      </top>
      <bottom style="double"/>
    </border>
    <border>
      <left style="medium"/>
      <right>
        <color indexed="63"/>
      </right>
      <top>
        <color indexed="63"/>
      </top>
      <bottom style="double"/>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hair">
        <color indexed="8"/>
      </top>
      <bottom style="hair">
        <color indexed="8"/>
      </bottom>
    </border>
    <border>
      <left style="thin"/>
      <right style="thin"/>
      <top style="hair">
        <color indexed="8"/>
      </top>
      <bottom style="hair">
        <color indexed="8"/>
      </bottom>
    </border>
    <border>
      <left style="medium"/>
      <right style="thin"/>
      <top style="hair">
        <color indexed="8"/>
      </top>
      <bottom style="medium"/>
    </border>
    <border>
      <left style="thin"/>
      <right style="thin"/>
      <top style="hair">
        <color indexed="8"/>
      </top>
      <bottom style="medium"/>
    </border>
    <border>
      <left style="thin"/>
      <right style="medium"/>
      <top style="hair">
        <color indexed="8"/>
      </top>
      <bottom style="hair">
        <color indexed="8"/>
      </bottom>
    </border>
    <border>
      <left style="medium"/>
      <right style="thin"/>
      <top style="hair">
        <color indexed="8"/>
      </top>
      <bottom style="thin">
        <color indexed="8"/>
      </bottom>
    </border>
    <border>
      <left style="thin"/>
      <right style="thin"/>
      <top style="hair">
        <color indexed="8"/>
      </top>
      <bottom style="thin">
        <color indexed="8"/>
      </bottom>
    </border>
    <border>
      <left style="medium"/>
      <right style="thin"/>
      <top>
        <color indexed="63"/>
      </top>
      <bottom style="hair">
        <color indexed="8"/>
      </bottom>
    </border>
    <border>
      <left style="thin"/>
      <right style="thin"/>
      <top>
        <color indexed="63"/>
      </top>
      <bottom style="hair">
        <color indexed="8"/>
      </bottom>
    </border>
    <border>
      <left style="medium"/>
      <right style="thin"/>
      <top style="hair">
        <color indexed="8"/>
      </top>
      <bottom style="thin"/>
    </border>
    <border>
      <left style="thin"/>
      <right style="thin"/>
      <top style="hair">
        <color indexed="8"/>
      </top>
      <bottom style="thin"/>
    </border>
    <border>
      <left style="medium"/>
      <right style="thin"/>
      <top>
        <color indexed="63"/>
      </top>
      <bottom>
        <color indexed="63"/>
      </bottom>
    </border>
    <border>
      <left style="medium"/>
      <right style="thin"/>
      <top>
        <color indexed="63"/>
      </top>
      <bottom style="medium"/>
    </border>
    <border>
      <left style="thin"/>
      <right style="medium"/>
      <top style="hair">
        <color indexed="8"/>
      </top>
      <bottom style="thin"/>
    </border>
    <border>
      <left style="thin"/>
      <right style="thin"/>
      <top style="hair"/>
      <bottom style="double"/>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0" fillId="32" borderId="0" applyNumberFormat="0" applyBorder="0" applyAlignment="0" applyProtection="0"/>
  </cellStyleXfs>
  <cellXfs count="334">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0" xfId="0" applyFont="1" applyAlignment="1">
      <alignment horizontal="center" vertical="center"/>
    </xf>
    <xf numFmtId="0" fontId="0" fillId="33" borderId="10" xfId="0" applyFont="1" applyFill="1" applyBorder="1" applyAlignment="1">
      <alignment vertical="center" wrapText="1"/>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15" fillId="0" borderId="13" xfId="0" applyFont="1" applyBorder="1" applyAlignment="1">
      <alignment horizontal="right" vertical="center"/>
    </xf>
    <xf numFmtId="0" fontId="0" fillId="34" borderId="0" xfId="0" applyFill="1" applyAlignment="1">
      <alignment vertical="center"/>
    </xf>
    <xf numFmtId="0" fontId="0" fillId="34" borderId="0" xfId="0" applyFill="1" applyAlignment="1">
      <alignment horizontal="center" vertical="center"/>
    </xf>
    <xf numFmtId="0" fontId="0" fillId="34" borderId="0" xfId="0" applyFont="1" applyFill="1" applyAlignment="1">
      <alignment horizontal="center" vertical="center"/>
    </xf>
    <xf numFmtId="0" fontId="15" fillId="34" borderId="0" xfId="0" applyFont="1" applyFill="1" applyBorder="1" applyAlignment="1">
      <alignment horizontal="center" vertical="center" wrapText="1"/>
    </xf>
    <xf numFmtId="0" fontId="15" fillId="34" borderId="0" xfId="0" applyFont="1" applyFill="1" applyBorder="1" applyAlignment="1">
      <alignment horizontal="left" vertical="center" wrapText="1"/>
    </xf>
    <xf numFmtId="0" fontId="61" fillId="34" borderId="0" xfId="0" applyNumberFormat="1" applyFont="1" applyFill="1" applyBorder="1" applyAlignment="1">
      <alignment vertical="center"/>
    </xf>
    <xf numFmtId="0" fontId="6" fillId="34" borderId="14" xfId="0" applyFont="1" applyFill="1" applyBorder="1" applyAlignment="1">
      <alignment horizontal="center" vertical="center"/>
    </xf>
    <xf numFmtId="0" fontId="0" fillId="34" borderId="15"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6" fillId="34" borderId="20" xfId="0" applyFont="1" applyFill="1" applyBorder="1" applyAlignment="1">
      <alignment horizontal="center" vertical="center"/>
    </xf>
    <xf numFmtId="0" fontId="0" fillId="34" borderId="21"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6" fillId="34" borderId="26" xfId="0" applyFont="1" applyFill="1" applyBorder="1" applyAlignment="1">
      <alignment horizontal="center" vertical="center"/>
    </xf>
    <xf numFmtId="0" fontId="0" fillId="34" borderId="27"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4" borderId="29" xfId="0"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protection/>
    </xf>
    <xf numFmtId="0" fontId="0" fillId="34" borderId="31" xfId="0" applyFont="1" applyFill="1" applyBorder="1" applyAlignment="1" applyProtection="1">
      <alignment horizontal="center" vertical="center"/>
      <protection/>
    </xf>
    <xf numFmtId="49" fontId="6" fillId="34" borderId="32" xfId="0" applyNumberFormat="1" applyFont="1" applyFill="1" applyBorder="1" applyAlignment="1">
      <alignment horizontal="center" vertical="center"/>
    </xf>
    <xf numFmtId="186" fontId="6" fillId="34" borderId="32" xfId="0" applyNumberFormat="1" applyFont="1" applyFill="1" applyBorder="1" applyAlignment="1">
      <alignment horizontal="center" vertical="center"/>
    </xf>
    <xf numFmtId="231" fontId="0" fillId="34" borderId="33" xfId="0" applyNumberFormat="1" applyFont="1" applyFill="1" applyBorder="1" applyAlignment="1">
      <alignment horizontal="center" vertical="center"/>
    </xf>
    <xf numFmtId="231" fontId="0" fillId="34" borderId="34" xfId="0" applyNumberFormat="1" applyFont="1" applyFill="1" applyBorder="1" applyAlignment="1">
      <alignment horizontal="center" vertical="center"/>
    </xf>
    <xf numFmtId="230" fontId="0" fillId="34" borderId="0" xfId="0" applyNumberFormat="1" applyFont="1" applyFill="1" applyBorder="1" applyAlignment="1">
      <alignment horizontal="center" vertical="center"/>
    </xf>
    <xf numFmtId="0" fontId="6" fillId="34" borderId="35" xfId="0" applyFont="1" applyFill="1" applyBorder="1" applyAlignment="1">
      <alignment horizontal="center" vertical="center" wrapText="1"/>
    </xf>
    <xf numFmtId="180" fontId="0" fillId="34" borderId="36" xfId="0" applyNumberFormat="1" applyFont="1" applyFill="1" applyBorder="1" applyAlignment="1">
      <alignment horizontal="center" vertical="center"/>
    </xf>
    <xf numFmtId="180" fontId="0" fillId="34" borderId="37" xfId="0" applyNumberFormat="1" applyFont="1"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0" xfId="0" applyFill="1" applyBorder="1" applyAlignment="1">
      <alignment horizontal="center" vertical="center"/>
    </xf>
    <xf numFmtId="180" fontId="0" fillId="34" borderId="40" xfId="0" applyNumberFormat="1" applyFill="1" applyBorder="1" applyAlignment="1">
      <alignment horizontal="left" vertical="center"/>
    </xf>
    <xf numFmtId="230" fontId="0" fillId="34" borderId="40" xfId="0" applyNumberFormat="1" applyFill="1" applyBorder="1" applyAlignment="1">
      <alignment horizontal="left" vertical="center"/>
    </xf>
    <xf numFmtId="0" fontId="0" fillId="34" borderId="41" xfId="0" applyFill="1" applyBorder="1" applyAlignment="1">
      <alignment horizontal="left" vertical="center"/>
    </xf>
    <xf numFmtId="0" fontId="0" fillId="34" borderId="0" xfId="0" applyFill="1" applyBorder="1" applyAlignment="1">
      <alignment horizontal="left" vertical="center"/>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34" borderId="42" xfId="0" applyFont="1" applyFill="1" applyBorder="1" applyAlignment="1" applyProtection="1">
      <alignment horizontal="center" vertical="center"/>
      <protection/>
    </xf>
    <xf numFmtId="0" fontId="0" fillId="34" borderId="43" xfId="0" applyFont="1" applyFill="1" applyBorder="1" applyAlignment="1" applyProtection="1">
      <alignment horizontal="center" vertical="center"/>
      <protection/>
    </xf>
    <xf numFmtId="180" fontId="0" fillId="34" borderId="0" xfId="0" applyNumberFormat="1" applyFill="1" applyBorder="1" applyAlignment="1">
      <alignment horizontal="left" vertical="center"/>
    </xf>
    <xf numFmtId="230" fontId="0" fillId="34" borderId="0" xfId="0" applyNumberFormat="1" applyFill="1" applyBorder="1" applyAlignment="1">
      <alignment horizontal="left" vertical="center"/>
    </xf>
    <xf numFmtId="0" fontId="0" fillId="34" borderId="44"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16" xfId="0" applyFill="1" applyBorder="1" applyAlignment="1">
      <alignment horizontal="center" vertical="center"/>
    </xf>
    <xf numFmtId="0" fontId="0" fillId="34" borderId="45"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2" xfId="0" applyFill="1" applyBorder="1" applyAlignment="1">
      <alignment horizontal="center" vertical="center"/>
    </xf>
    <xf numFmtId="0" fontId="0" fillId="34" borderId="46"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4" borderId="28" xfId="0" applyFill="1" applyBorder="1" applyAlignment="1">
      <alignment horizontal="center" vertical="center"/>
    </xf>
    <xf numFmtId="231" fontId="0" fillId="34" borderId="36" xfId="0" applyNumberFormat="1" applyFont="1" applyFill="1" applyBorder="1" applyAlignment="1">
      <alignment horizontal="center" vertical="center"/>
    </xf>
    <xf numFmtId="186" fontId="0" fillId="34" borderId="0" xfId="0" applyNumberFormat="1" applyFill="1" applyAlignment="1">
      <alignment vertical="center"/>
    </xf>
    <xf numFmtId="10" fontId="0" fillId="34" borderId="47" xfId="0" applyNumberFormat="1" applyFont="1" applyFill="1" applyBorder="1" applyAlignment="1">
      <alignment horizontal="center" vertical="center"/>
    </xf>
    <xf numFmtId="10" fontId="0" fillId="34" borderId="48" xfId="0" applyNumberFormat="1" applyFont="1" applyFill="1" applyBorder="1" applyAlignment="1">
      <alignment horizontal="center" vertical="center"/>
    </xf>
    <xf numFmtId="10" fontId="0" fillId="34" borderId="49" xfId="0" applyNumberFormat="1" applyFill="1" applyBorder="1" applyAlignment="1">
      <alignment horizontal="center" vertical="center"/>
    </xf>
    <xf numFmtId="10" fontId="0" fillId="34" borderId="48" xfId="0" applyNumberFormat="1" applyFill="1" applyBorder="1" applyAlignment="1">
      <alignment horizontal="center" vertical="center"/>
    </xf>
    <xf numFmtId="230" fontId="0" fillId="34" borderId="39" xfId="0" applyNumberFormat="1" applyFill="1" applyBorder="1" applyAlignment="1">
      <alignment horizontal="center" vertical="center"/>
    </xf>
    <xf numFmtId="0" fontId="0" fillId="34" borderId="0" xfId="0" applyFill="1" applyAlignment="1">
      <alignment/>
    </xf>
    <xf numFmtId="230" fontId="0" fillId="34" borderId="48" xfId="0" applyNumberFormat="1" applyFill="1" applyBorder="1" applyAlignment="1">
      <alignment horizontal="left" vertical="center"/>
    </xf>
    <xf numFmtId="230" fontId="0" fillId="34" borderId="49" xfId="0" applyNumberFormat="1" applyFill="1" applyBorder="1" applyAlignment="1">
      <alignment horizontal="left" vertical="center"/>
    </xf>
    <xf numFmtId="230" fontId="0" fillId="34" borderId="0" xfId="0" applyNumberFormat="1" applyFill="1" applyBorder="1" applyAlignment="1">
      <alignment horizontal="center" vertical="center"/>
    </xf>
    <xf numFmtId="0" fontId="0" fillId="34" borderId="0" xfId="0" applyFill="1" applyAlignment="1">
      <alignment horizontal="center"/>
    </xf>
    <xf numFmtId="0" fontId="6" fillId="34" borderId="0" xfId="0" applyFont="1" applyFill="1" applyBorder="1" applyAlignment="1">
      <alignment horizontal="center" vertical="center" wrapText="1"/>
    </xf>
    <xf numFmtId="0" fontId="0" fillId="34" borderId="50" xfId="0" applyFill="1" applyBorder="1" applyAlignment="1">
      <alignment horizontal="center" vertical="center"/>
    </xf>
    <xf numFmtId="0" fontId="0" fillId="34" borderId="4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180" fontId="0" fillId="34" borderId="53" xfId="0" applyNumberFormat="1" applyFont="1" applyFill="1" applyBorder="1" applyAlignment="1">
      <alignment horizontal="center" vertical="center"/>
    </xf>
    <xf numFmtId="0" fontId="0" fillId="34" borderId="54" xfId="0" applyFont="1" applyFill="1" applyBorder="1" applyAlignment="1" applyProtection="1">
      <alignment horizontal="center" vertical="center"/>
      <protection/>
    </xf>
    <xf numFmtId="0" fontId="0" fillId="34" borderId="55" xfId="0" applyFont="1" applyFill="1" applyBorder="1" applyAlignment="1" applyProtection="1">
      <alignment horizontal="center" vertical="center"/>
      <protection/>
    </xf>
    <xf numFmtId="0" fontId="0" fillId="34" borderId="56" xfId="0" applyFont="1" applyFill="1" applyBorder="1" applyAlignment="1" applyProtection="1">
      <alignment horizontal="center" vertical="center"/>
      <protection/>
    </xf>
    <xf numFmtId="231" fontId="0" fillId="34" borderId="57" xfId="0" applyNumberFormat="1" applyFont="1" applyFill="1" applyBorder="1" applyAlignment="1">
      <alignment horizontal="center" vertical="center"/>
    </xf>
    <xf numFmtId="231" fontId="0" fillId="34" borderId="43" xfId="0" applyNumberFormat="1" applyFont="1" applyFill="1" applyBorder="1" applyAlignment="1">
      <alignment horizontal="center" vertical="center"/>
    </xf>
    <xf numFmtId="231" fontId="0" fillId="34" borderId="42" xfId="0" applyNumberFormat="1" applyFont="1" applyFill="1" applyBorder="1" applyAlignment="1">
      <alignment horizontal="center" vertical="center"/>
    </xf>
    <xf numFmtId="231" fontId="0" fillId="34" borderId="58" xfId="0" applyNumberFormat="1" applyFont="1" applyFill="1" applyBorder="1" applyAlignment="1">
      <alignment horizontal="center" vertical="center"/>
    </xf>
    <xf numFmtId="231" fontId="0" fillId="34" borderId="59" xfId="0" applyNumberFormat="1" applyFont="1" applyFill="1" applyBorder="1" applyAlignment="1">
      <alignment horizontal="center" vertical="center"/>
    </xf>
    <xf numFmtId="231" fontId="0" fillId="34" borderId="60" xfId="0" applyNumberFormat="1" applyFont="1" applyFill="1" applyBorder="1" applyAlignment="1">
      <alignment horizontal="center" vertical="center"/>
    </xf>
    <xf numFmtId="0" fontId="0" fillId="34" borderId="17" xfId="0" applyFill="1" applyBorder="1" applyAlignment="1">
      <alignment horizontal="center" vertical="center"/>
    </xf>
    <xf numFmtId="0" fontId="0" fillId="34" borderId="23" xfId="0" applyFill="1" applyBorder="1" applyAlignment="1">
      <alignment horizontal="center" vertical="center"/>
    </xf>
    <xf numFmtId="0" fontId="0" fillId="34" borderId="29" xfId="0" applyFill="1" applyBorder="1" applyAlignment="1">
      <alignment horizontal="center" vertical="center"/>
    </xf>
    <xf numFmtId="231" fontId="0" fillId="34" borderId="61" xfId="0" applyNumberFormat="1" applyFont="1" applyFill="1" applyBorder="1" applyAlignment="1">
      <alignment horizontal="center" vertical="center"/>
    </xf>
    <xf numFmtId="231" fontId="0" fillId="34" borderId="62" xfId="0" applyNumberFormat="1" applyFont="1" applyFill="1" applyBorder="1" applyAlignment="1">
      <alignment horizontal="center" vertical="center"/>
    </xf>
    <xf numFmtId="231" fontId="0" fillId="34" borderId="51" xfId="0" applyNumberFormat="1" applyFont="1" applyFill="1" applyBorder="1" applyAlignment="1">
      <alignment horizontal="center" vertical="center"/>
    </xf>
    <xf numFmtId="231" fontId="0" fillId="34" borderId="52" xfId="0" applyNumberFormat="1" applyFont="1" applyFill="1" applyBorder="1" applyAlignment="1">
      <alignment horizontal="center" vertical="center"/>
    </xf>
    <xf numFmtId="230" fontId="0" fillId="34" borderId="63" xfId="0" applyNumberFormat="1" applyFill="1" applyBorder="1" applyAlignment="1">
      <alignment horizontal="left" vertical="center"/>
    </xf>
    <xf numFmtId="0" fontId="6" fillId="34" borderId="64" xfId="0" applyFont="1" applyFill="1" applyBorder="1" applyAlignment="1">
      <alignment horizontal="center" vertical="center" wrapText="1"/>
    </xf>
    <xf numFmtId="0" fontId="6" fillId="34" borderId="65" xfId="0" applyFont="1" applyFill="1" applyBorder="1" applyAlignment="1">
      <alignment horizontal="center" vertical="center" wrapText="1"/>
    </xf>
    <xf numFmtId="0" fontId="0" fillId="35" borderId="66" xfId="0" applyFill="1" applyBorder="1" applyAlignment="1">
      <alignment horizontal="center" vertical="center" shrinkToFit="1"/>
    </xf>
    <xf numFmtId="0" fontId="0" fillId="35" borderId="67" xfId="0" applyFill="1" applyBorder="1" applyAlignment="1">
      <alignment horizontal="center" vertical="center" shrinkToFit="1"/>
    </xf>
    <xf numFmtId="0" fontId="0" fillId="35" borderId="68" xfId="0" applyFill="1" applyBorder="1" applyAlignment="1">
      <alignment horizontal="center" vertical="center" shrinkToFit="1"/>
    </xf>
    <xf numFmtId="195" fontId="12" fillId="33" borderId="69" xfId="0" applyNumberFormat="1" applyFont="1" applyFill="1" applyBorder="1" applyAlignment="1">
      <alignment horizontal="right" vertical="center" wrapText="1"/>
    </xf>
    <xf numFmtId="195" fontId="12" fillId="33" borderId="70" xfId="0" applyNumberFormat="1" applyFont="1" applyFill="1" applyBorder="1" applyAlignment="1">
      <alignment horizontal="right" vertical="center" wrapText="1"/>
    </xf>
    <xf numFmtId="195" fontId="12" fillId="33" borderId="71" xfId="0" applyNumberFormat="1" applyFont="1" applyFill="1" applyBorder="1" applyAlignment="1">
      <alignment horizontal="right" vertical="center" wrapText="1"/>
    </xf>
    <xf numFmtId="195" fontId="12" fillId="35" borderId="72" xfId="0" applyNumberFormat="1" applyFont="1" applyFill="1" applyBorder="1" applyAlignment="1">
      <alignment horizontal="right" vertical="center" wrapText="1"/>
    </xf>
    <xf numFmtId="195" fontId="12" fillId="35" borderId="73" xfId="0" applyNumberFormat="1" applyFont="1" applyFill="1" applyBorder="1" applyAlignment="1">
      <alignment horizontal="right" vertical="center" wrapText="1"/>
    </xf>
    <xf numFmtId="195" fontId="12" fillId="33" borderId="74" xfId="0" applyNumberFormat="1" applyFont="1" applyFill="1" applyBorder="1" applyAlignment="1">
      <alignment horizontal="right" vertical="center" wrapText="1"/>
    </xf>
    <xf numFmtId="195" fontId="12" fillId="33" borderId="75" xfId="0" applyNumberFormat="1" applyFont="1" applyFill="1" applyBorder="1" applyAlignment="1">
      <alignment horizontal="right" vertical="center" wrapText="1"/>
    </xf>
    <xf numFmtId="195" fontId="12" fillId="33" borderId="76" xfId="0" applyNumberFormat="1" applyFont="1" applyFill="1" applyBorder="1" applyAlignment="1">
      <alignment horizontal="right" vertical="center" wrapText="1"/>
    </xf>
    <xf numFmtId="195" fontId="12" fillId="35" borderId="77" xfId="0" applyNumberFormat="1" applyFont="1" applyFill="1" applyBorder="1" applyAlignment="1">
      <alignment horizontal="right" vertical="center" wrapText="1"/>
    </xf>
    <xf numFmtId="195" fontId="12" fillId="35" borderId="78" xfId="0" applyNumberFormat="1" applyFont="1" applyFill="1" applyBorder="1" applyAlignment="1">
      <alignment horizontal="right" vertical="center" wrapText="1"/>
    </xf>
    <xf numFmtId="195" fontId="12" fillId="35" borderId="79" xfId="0" applyNumberFormat="1" applyFont="1" applyFill="1" applyBorder="1" applyAlignment="1">
      <alignment horizontal="right" vertical="center" wrapText="1"/>
    </xf>
    <xf numFmtId="195" fontId="12" fillId="35" borderId="80" xfId="0" applyNumberFormat="1" applyFont="1" applyFill="1" applyBorder="1" applyAlignment="1">
      <alignment horizontal="right" vertical="center" wrapText="1"/>
    </xf>
    <xf numFmtId="195" fontId="12" fillId="35" borderId="81" xfId="0" applyNumberFormat="1" applyFont="1" applyFill="1" applyBorder="1" applyAlignment="1">
      <alignment horizontal="right" vertical="center" wrapText="1"/>
    </xf>
    <xf numFmtId="195" fontId="12" fillId="33" borderId="82" xfId="0" applyNumberFormat="1" applyFont="1" applyFill="1" applyBorder="1" applyAlignment="1">
      <alignment horizontal="right" vertical="center" wrapText="1"/>
    </xf>
    <xf numFmtId="195" fontId="12" fillId="33" borderId="83" xfId="0" applyNumberFormat="1" applyFont="1" applyFill="1" applyBorder="1" applyAlignment="1">
      <alignment horizontal="right" vertical="center" wrapText="1"/>
    </xf>
    <xf numFmtId="195" fontId="12" fillId="33" borderId="84" xfId="0" applyNumberFormat="1" applyFont="1" applyFill="1" applyBorder="1" applyAlignment="1">
      <alignment horizontal="right" vertical="center" wrapText="1"/>
    </xf>
    <xf numFmtId="195" fontId="12" fillId="35" borderId="85" xfId="0" applyNumberFormat="1" applyFont="1" applyFill="1" applyBorder="1" applyAlignment="1">
      <alignment horizontal="right" vertical="center" wrapText="1"/>
    </xf>
    <xf numFmtId="195" fontId="12" fillId="35" borderId="86" xfId="0" applyNumberFormat="1" applyFont="1" applyFill="1" applyBorder="1" applyAlignment="1">
      <alignment horizontal="right" vertical="center" wrapText="1"/>
    </xf>
    <xf numFmtId="195" fontId="12" fillId="33" borderId="87" xfId="0" applyNumberFormat="1" applyFont="1" applyFill="1" applyBorder="1" applyAlignment="1">
      <alignment horizontal="right" vertical="center" wrapText="1"/>
    </xf>
    <xf numFmtId="195" fontId="12" fillId="33" borderId="88" xfId="0" applyNumberFormat="1" applyFont="1" applyFill="1" applyBorder="1" applyAlignment="1">
      <alignment horizontal="right" vertical="center" wrapText="1"/>
    </xf>
    <xf numFmtId="195" fontId="12" fillId="33" borderId="89" xfId="0" applyNumberFormat="1" applyFont="1" applyFill="1" applyBorder="1" applyAlignment="1">
      <alignment horizontal="right" vertical="center" wrapText="1"/>
    </xf>
    <xf numFmtId="0" fontId="0" fillId="35" borderId="90" xfId="0" applyFill="1" applyBorder="1" applyAlignment="1">
      <alignment horizontal="center" vertical="center" shrinkToFit="1"/>
    </xf>
    <xf numFmtId="195" fontId="12" fillId="35" borderId="91" xfId="0" applyNumberFormat="1" applyFont="1" applyFill="1" applyBorder="1" applyAlignment="1">
      <alignment horizontal="right" vertical="center" wrapText="1"/>
    </xf>
    <xf numFmtId="195" fontId="12" fillId="35" borderId="92" xfId="0" applyNumberFormat="1" applyFont="1" applyFill="1" applyBorder="1" applyAlignment="1">
      <alignment horizontal="right" vertical="center" wrapText="1"/>
    </xf>
    <xf numFmtId="0" fontId="0" fillId="33" borderId="11" xfId="0" applyFill="1" applyBorder="1" applyAlignment="1">
      <alignment horizontal="center" vertical="center" shrinkToFit="1"/>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36" borderId="93"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8" fillId="0" borderId="0" xfId="0" applyFont="1" applyAlignment="1" applyProtection="1">
      <alignment horizontal="left" vertical="center"/>
      <protection/>
    </xf>
    <xf numFmtId="0" fontId="0" fillId="0" borderId="18" xfId="0" applyBorder="1" applyAlignment="1" applyProtection="1">
      <alignment horizontal="center" vertical="center" wrapText="1"/>
      <protection/>
    </xf>
    <xf numFmtId="0" fontId="0" fillId="0" borderId="74" xfId="0" applyBorder="1" applyAlignment="1" applyProtection="1">
      <alignment horizontal="center" vertical="center" wrapText="1"/>
      <protection/>
    </xf>
    <xf numFmtId="0" fontId="10" fillId="37" borderId="94" xfId="64" applyFont="1" applyFill="1" applyBorder="1" applyAlignment="1" applyProtection="1">
      <alignment horizontal="right" vertical="center" wrapText="1"/>
      <protection/>
    </xf>
    <xf numFmtId="0" fontId="0" fillId="6" borderId="12" xfId="0" applyFill="1" applyBorder="1" applyAlignment="1" applyProtection="1">
      <alignment vertical="center"/>
      <protection/>
    </xf>
    <xf numFmtId="0" fontId="0" fillId="0" borderId="0" xfId="0" applyAlignment="1" applyProtection="1">
      <alignment vertical="center"/>
      <protection/>
    </xf>
    <xf numFmtId="0" fontId="0" fillId="0" borderId="95" xfId="0" applyBorder="1" applyAlignment="1" applyProtection="1">
      <alignment horizontal="center" vertical="center" wrapText="1"/>
      <protection/>
    </xf>
    <xf numFmtId="0" fontId="6" fillId="0" borderId="96" xfId="0" applyFont="1" applyBorder="1" applyAlignment="1" applyProtection="1">
      <alignment vertical="center" wrapText="1"/>
      <protection/>
    </xf>
    <xf numFmtId="0" fontId="10" fillId="0" borderId="97" xfId="64" applyFont="1" applyFill="1" applyBorder="1" applyAlignment="1" applyProtection="1">
      <alignment horizontal="right" vertical="center" wrapText="1"/>
      <protection/>
    </xf>
    <xf numFmtId="0" fontId="0" fillId="0" borderId="66" xfId="0" applyBorder="1" applyAlignment="1" applyProtection="1">
      <alignment vertical="center"/>
      <protection/>
    </xf>
    <xf numFmtId="49" fontId="0" fillId="0" borderId="87" xfId="0" applyNumberFormat="1" applyBorder="1" applyAlignment="1" applyProtection="1">
      <alignment horizontal="center" vertical="center"/>
      <protection/>
    </xf>
    <xf numFmtId="0" fontId="6" fillId="0" borderId="98" xfId="0" applyFont="1" applyBorder="1" applyAlignment="1" applyProtection="1">
      <alignment vertical="center" wrapText="1"/>
      <protection/>
    </xf>
    <xf numFmtId="0" fontId="6" fillId="0" borderId="99" xfId="0" applyFont="1" applyBorder="1" applyAlignment="1" applyProtection="1">
      <alignment vertical="center" wrapText="1"/>
      <protection/>
    </xf>
    <xf numFmtId="0" fontId="11" fillId="38" borderId="99" xfId="64" applyFont="1" applyFill="1" applyBorder="1" applyAlignment="1" applyProtection="1">
      <alignment horizontal="right" vertical="center" wrapText="1"/>
      <protection/>
    </xf>
    <xf numFmtId="49" fontId="0" fillId="0" borderId="95" xfId="0" applyNumberFormat="1" applyBorder="1" applyAlignment="1" applyProtection="1">
      <alignment horizontal="center" vertical="center"/>
      <protection/>
    </xf>
    <xf numFmtId="0" fontId="6" fillId="0" borderId="97" xfId="0" applyFont="1" applyBorder="1" applyAlignment="1" applyProtection="1">
      <alignment vertical="center" wrapText="1"/>
      <protection/>
    </xf>
    <xf numFmtId="0" fontId="11" fillId="38" borderId="97" xfId="64" applyFont="1" applyFill="1" applyBorder="1" applyAlignment="1" applyProtection="1">
      <alignment horizontal="right" vertical="center" wrapText="1"/>
      <protection/>
    </xf>
    <xf numFmtId="49" fontId="0" fillId="0" borderId="100" xfId="0" applyNumberFormat="1" applyBorder="1" applyAlignment="1" applyProtection="1">
      <alignment horizontal="center" vertical="center"/>
      <protection/>
    </xf>
    <xf numFmtId="0" fontId="6" fillId="0" borderId="101" xfId="0" applyFont="1" applyBorder="1" applyAlignment="1" applyProtection="1">
      <alignment vertical="center" wrapText="1"/>
      <protection/>
    </xf>
    <xf numFmtId="0" fontId="6" fillId="0" borderId="102" xfId="0" applyFont="1" applyBorder="1" applyAlignment="1" applyProtection="1">
      <alignment vertical="center" wrapText="1"/>
      <protection/>
    </xf>
    <xf numFmtId="0" fontId="11" fillId="38" borderId="102" xfId="64" applyFont="1" applyFill="1" applyBorder="1" applyAlignment="1" applyProtection="1">
      <alignment horizontal="right" vertical="center" wrapText="1"/>
      <protection/>
    </xf>
    <xf numFmtId="0" fontId="10" fillId="37" borderId="98" xfId="64" applyFont="1" applyFill="1" applyBorder="1" applyAlignment="1" applyProtection="1">
      <alignment horizontal="right" vertical="center" wrapText="1"/>
      <protection/>
    </xf>
    <xf numFmtId="0" fontId="0" fillId="6" borderId="11" xfId="0" applyFill="1" applyBorder="1" applyAlignment="1" applyProtection="1">
      <alignment vertical="center"/>
      <protection/>
    </xf>
    <xf numFmtId="49" fontId="0" fillId="0" borderId="103" xfId="0" applyNumberFormat="1" applyBorder="1" applyAlignment="1" applyProtection="1">
      <alignment horizontal="center" vertical="center"/>
      <protection/>
    </xf>
    <xf numFmtId="49" fontId="0" fillId="0" borderId="104" xfId="0" applyNumberFormat="1" applyBorder="1" applyAlignment="1" applyProtection="1">
      <alignment horizontal="center" vertical="center"/>
      <protection/>
    </xf>
    <xf numFmtId="0" fontId="6" fillId="0" borderId="105" xfId="0" applyFont="1" applyBorder="1" applyAlignment="1" applyProtection="1">
      <alignment vertical="center" wrapText="1"/>
      <protection/>
    </xf>
    <xf numFmtId="0" fontId="6" fillId="0" borderId="106" xfId="0" applyFont="1" applyBorder="1" applyAlignment="1" applyProtection="1">
      <alignment vertical="center" wrapText="1"/>
      <protection/>
    </xf>
    <xf numFmtId="0" fontId="11" fillId="38" borderId="106" xfId="64" applyFont="1" applyFill="1" applyBorder="1" applyAlignment="1" applyProtection="1">
      <alignment horizontal="right" vertical="center" wrapText="1"/>
      <protection/>
    </xf>
    <xf numFmtId="0" fontId="10" fillId="0" borderId="97" xfId="62" applyFont="1" applyFill="1" applyBorder="1" applyAlignment="1" applyProtection="1">
      <alignment horizontal="right" vertical="center" wrapText="1"/>
      <protection/>
    </xf>
    <xf numFmtId="0" fontId="62" fillId="0" borderId="97" xfId="0" applyFont="1" applyBorder="1" applyAlignment="1" applyProtection="1">
      <alignment vertical="center" wrapText="1"/>
      <protection/>
    </xf>
    <xf numFmtId="0" fontId="11" fillId="38" borderId="97" xfId="62" applyFont="1" applyFill="1" applyBorder="1" applyAlignment="1" applyProtection="1">
      <alignment horizontal="right" vertical="center" wrapText="1"/>
      <protection/>
    </xf>
    <xf numFmtId="0" fontId="10" fillId="0" borderId="106" xfId="62" applyFont="1" applyFill="1" applyBorder="1" applyAlignment="1" applyProtection="1">
      <alignment horizontal="right" vertical="center" wrapText="1"/>
      <protection/>
    </xf>
    <xf numFmtId="0" fontId="11" fillId="38" borderId="106" xfId="62" applyFont="1" applyFill="1" applyBorder="1" applyAlignment="1" applyProtection="1">
      <alignment horizontal="right" vertical="center" wrapText="1"/>
      <protection/>
    </xf>
    <xf numFmtId="0" fontId="16" fillId="0" borderId="93" xfId="0" applyFont="1" applyBorder="1" applyAlignment="1" applyProtection="1">
      <alignment horizontal="left" vertical="center"/>
      <protection locked="0"/>
    </xf>
    <xf numFmtId="0" fontId="63" fillId="39" borderId="11" xfId="0" applyFont="1" applyFill="1" applyBorder="1" applyAlignment="1" applyProtection="1">
      <alignment horizontal="center" vertical="center"/>
      <protection locked="0"/>
    </xf>
    <xf numFmtId="0" fontId="63" fillId="39" borderId="66" xfId="0" applyFont="1" applyFill="1" applyBorder="1" applyAlignment="1" applyProtection="1">
      <alignment horizontal="center" vertical="center"/>
      <protection locked="0"/>
    </xf>
    <xf numFmtId="0" fontId="63" fillId="39" borderId="67" xfId="0" applyFont="1" applyFill="1" applyBorder="1" applyAlignment="1" applyProtection="1">
      <alignment horizontal="center" vertical="center"/>
      <protection locked="0"/>
    </xf>
    <xf numFmtId="0" fontId="63" fillId="39" borderId="90" xfId="0" applyFont="1" applyFill="1" applyBorder="1" applyAlignment="1" applyProtection="1">
      <alignment horizontal="center" vertical="center"/>
      <protection locked="0"/>
    </xf>
    <xf numFmtId="0" fontId="11" fillId="38" borderId="107" xfId="62" applyFont="1" applyFill="1" applyBorder="1" applyAlignment="1" applyProtection="1">
      <alignment horizontal="left" vertical="center" wrapText="1"/>
      <protection/>
    </xf>
    <xf numFmtId="0" fontId="0" fillId="0" borderId="108" xfId="0" applyBorder="1" applyAlignment="1" applyProtection="1">
      <alignment horizontal="left" vertical="center" wrapText="1"/>
      <protection/>
    </xf>
    <xf numFmtId="0" fontId="11" fillId="38" borderId="97" xfId="62" applyFont="1" applyFill="1" applyBorder="1" applyAlignment="1" applyProtection="1">
      <alignment horizontal="left" vertical="center" wrapText="1"/>
      <protection/>
    </xf>
    <xf numFmtId="0" fontId="11" fillId="38" borderId="106" xfId="62" applyFont="1" applyFill="1" applyBorder="1" applyAlignment="1" applyProtection="1">
      <alignment horizontal="left" vertical="center" wrapText="1"/>
      <protection/>
    </xf>
    <xf numFmtId="0" fontId="11" fillId="38" borderId="109" xfId="62" applyFont="1" applyFill="1" applyBorder="1" applyAlignment="1" applyProtection="1">
      <alignment horizontal="left" vertical="center" wrapText="1"/>
      <protection/>
    </xf>
    <xf numFmtId="0" fontId="10" fillId="0" borderId="97" xfId="62" applyFont="1" applyFill="1" applyBorder="1" applyAlignment="1" applyProtection="1">
      <alignment horizontal="left" vertical="center" wrapText="1"/>
      <protection/>
    </xf>
    <xf numFmtId="0" fontId="10" fillId="0" borderId="107" xfId="62" applyFont="1" applyFill="1" applyBorder="1" applyAlignment="1" applyProtection="1">
      <alignment horizontal="left" vertical="center" wrapText="1"/>
      <protection/>
    </xf>
    <xf numFmtId="0" fontId="11" fillId="38" borderId="106" xfId="64" applyFont="1" applyFill="1" applyBorder="1" applyAlignment="1" applyProtection="1">
      <alignment horizontal="left" vertical="center" wrapText="1"/>
      <protection/>
    </xf>
    <xf numFmtId="0" fontId="11" fillId="38" borderId="109" xfId="64" applyFont="1" applyFill="1" applyBorder="1" applyAlignment="1" applyProtection="1">
      <alignment horizontal="left" vertical="center" wrapText="1"/>
      <protection/>
    </xf>
    <xf numFmtId="0" fontId="10" fillId="37" borderId="99" xfId="64" applyFont="1" applyFill="1" applyBorder="1" applyAlignment="1" applyProtection="1">
      <alignment horizontal="left" vertical="center" wrapText="1"/>
      <protection/>
    </xf>
    <xf numFmtId="0" fontId="10" fillId="37" borderId="110" xfId="64" applyFont="1" applyFill="1" applyBorder="1" applyAlignment="1" applyProtection="1">
      <alignment horizontal="left" vertical="center" wrapText="1"/>
      <protection/>
    </xf>
    <xf numFmtId="0" fontId="11" fillId="38" borderId="97" xfId="64" applyFont="1" applyFill="1" applyBorder="1" applyAlignment="1" applyProtection="1">
      <alignment horizontal="left" vertical="center" wrapText="1"/>
      <protection/>
    </xf>
    <xf numFmtId="0" fontId="11" fillId="38" borderId="107" xfId="64" applyFont="1" applyFill="1" applyBorder="1" applyAlignment="1" applyProtection="1">
      <alignment horizontal="left" vertical="center" wrapText="1"/>
      <protection/>
    </xf>
    <xf numFmtId="0" fontId="10" fillId="0" borderId="97" xfId="64" applyFont="1" applyFill="1" applyBorder="1" applyAlignment="1" applyProtection="1">
      <alignment horizontal="left" vertical="center" wrapText="1"/>
      <protection/>
    </xf>
    <xf numFmtId="0" fontId="10" fillId="0" borderId="107" xfId="64" applyFont="1" applyFill="1" applyBorder="1" applyAlignment="1" applyProtection="1">
      <alignment horizontal="left" vertical="center" wrapText="1"/>
      <protection/>
    </xf>
    <xf numFmtId="0" fontId="11" fillId="38" borderId="102" xfId="64" applyFont="1" applyFill="1" applyBorder="1" applyAlignment="1" applyProtection="1">
      <alignment horizontal="left" vertical="center" wrapText="1"/>
      <protection/>
    </xf>
    <xf numFmtId="0" fontId="11" fillId="38" borderId="111" xfId="64" applyFont="1" applyFill="1" applyBorder="1" applyAlignment="1" applyProtection="1">
      <alignment horizontal="left" vertical="center" wrapText="1"/>
      <protection/>
    </xf>
    <xf numFmtId="0" fontId="0" fillId="0" borderId="17" xfId="0" applyBorder="1" applyAlignment="1" applyProtection="1">
      <alignment horizontal="center" vertical="center" wrapText="1"/>
      <protection/>
    </xf>
    <xf numFmtId="0" fontId="0" fillId="0" borderId="112" xfId="0" applyBorder="1" applyAlignment="1" applyProtection="1">
      <alignment horizontal="center" vertical="center" wrapText="1"/>
      <protection/>
    </xf>
    <xf numFmtId="0" fontId="10" fillId="37" borderId="113" xfId="64" applyFont="1" applyFill="1" applyBorder="1" applyAlignment="1" applyProtection="1">
      <alignment horizontal="left" vertical="center" wrapText="1"/>
      <protection/>
    </xf>
    <xf numFmtId="0" fontId="10" fillId="37" borderId="114" xfId="64" applyFont="1" applyFill="1" applyBorder="1" applyAlignment="1" applyProtection="1">
      <alignment horizontal="left" vertical="center" wrapText="1"/>
      <protection/>
    </xf>
    <xf numFmtId="0" fontId="11" fillId="38" borderId="99" xfId="64" applyFont="1" applyFill="1" applyBorder="1" applyAlignment="1" applyProtection="1">
      <alignment horizontal="left" vertical="center" wrapText="1"/>
      <protection/>
    </xf>
    <xf numFmtId="0" fontId="11" fillId="38" borderId="110" xfId="64" applyFont="1" applyFill="1" applyBorder="1" applyAlignment="1" applyProtection="1">
      <alignment horizontal="left" vertical="center" wrapText="1"/>
      <protection/>
    </xf>
    <xf numFmtId="0" fontId="15" fillId="34" borderId="93" xfId="0" applyFont="1" applyFill="1" applyBorder="1" applyAlignment="1">
      <alignment horizontal="center" vertical="center" wrapText="1"/>
    </xf>
    <xf numFmtId="0" fontId="15" fillId="34" borderId="115" xfId="0" applyFont="1" applyFill="1" applyBorder="1" applyAlignment="1">
      <alignment horizontal="left" vertical="center" wrapText="1"/>
    </xf>
    <xf numFmtId="0" fontId="15" fillId="34" borderId="116" xfId="0" applyFont="1" applyFill="1" applyBorder="1" applyAlignment="1">
      <alignment horizontal="left" vertical="center" wrapText="1"/>
    </xf>
    <xf numFmtId="0" fontId="15" fillId="34" borderId="117" xfId="0" applyFont="1" applyFill="1" applyBorder="1" applyAlignment="1">
      <alignment horizontal="left" vertical="center" wrapText="1"/>
    </xf>
    <xf numFmtId="0" fontId="13" fillId="0" borderId="115" xfId="0" applyFont="1"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21" xfId="0" applyFont="1" applyBorder="1" applyAlignment="1">
      <alignment vertical="center"/>
    </xf>
    <xf numFmtId="0" fontId="0" fillId="0" borderId="122" xfId="0" applyFont="1" applyBorder="1" applyAlignment="1">
      <alignment vertical="center"/>
    </xf>
    <xf numFmtId="0" fontId="0" fillId="0" borderId="123" xfId="0" applyFont="1" applyBorder="1" applyAlignment="1">
      <alignment vertical="center"/>
    </xf>
    <xf numFmtId="0" fontId="0" fillId="0" borderId="124" xfId="0" applyFill="1" applyBorder="1" applyAlignment="1">
      <alignment horizontal="left" vertical="center" wrapText="1"/>
    </xf>
    <xf numFmtId="0" fontId="0" fillId="0" borderId="125"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0" fillId="0" borderId="127" xfId="0" applyFont="1" applyBorder="1" applyAlignment="1">
      <alignment vertical="center"/>
    </xf>
    <xf numFmtId="0" fontId="0" fillId="0" borderId="13" xfId="0" applyFont="1" applyBorder="1" applyAlignment="1">
      <alignment vertical="center"/>
    </xf>
    <xf numFmtId="0" fontId="0" fillId="0" borderId="128" xfId="0" applyFont="1" applyBorder="1" applyAlignment="1">
      <alignment vertical="center"/>
    </xf>
    <xf numFmtId="0" fontId="15" fillId="0" borderId="115" xfId="0" applyFont="1" applyBorder="1" applyAlignment="1">
      <alignment horizontal="left" vertical="center"/>
    </xf>
    <xf numFmtId="0" fontId="15" fillId="0" borderId="116" xfId="0" applyFont="1" applyBorder="1" applyAlignment="1">
      <alignment horizontal="left" vertical="center"/>
    </xf>
    <xf numFmtId="0" fontId="15" fillId="0" borderId="117" xfId="0" applyFont="1" applyBorder="1" applyAlignment="1">
      <alignment horizontal="left" vertical="center"/>
    </xf>
    <xf numFmtId="0" fontId="0" fillId="0" borderId="120"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27" xfId="0" applyBorder="1" applyAlignment="1">
      <alignment horizontal="center" vertical="center"/>
    </xf>
    <xf numFmtId="0" fontId="0" fillId="0" borderId="13" xfId="0" applyBorder="1" applyAlignment="1">
      <alignment horizontal="center" vertical="center"/>
    </xf>
    <xf numFmtId="0" fontId="0" fillId="0" borderId="128" xfId="0" applyBorder="1" applyAlignment="1">
      <alignment horizontal="center" vertical="center"/>
    </xf>
    <xf numFmtId="0" fontId="0" fillId="0" borderId="12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8" xfId="0" applyFill="1" applyBorder="1" applyAlignment="1">
      <alignment horizontal="left" vertical="center" wrapText="1"/>
    </xf>
    <xf numFmtId="0" fontId="0" fillId="0" borderId="129" xfId="0" applyFont="1" applyFill="1" applyBorder="1" applyAlignment="1">
      <alignment horizontal="left" vertical="center" wrapText="1"/>
    </xf>
    <xf numFmtId="0" fontId="0" fillId="0" borderId="119" xfId="0" applyBorder="1" applyAlignment="1">
      <alignment horizontal="left" vertical="center" wrapText="1"/>
    </xf>
    <xf numFmtId="49" fontId="0" fillId="0" borderId="118" xfId="0" applyNumberFormat="1" applyBorder="1" applyAlignment="1">
      <alignment vertical="center" wrapText="1"/>
    </xf>
    <xf numFmtId="0" fontId="0" fillId="0" borderId="129" xfId="0" applyFont="1" applyBorder="1" applyAlignment="1">
      <alignment vertical="center" wrapText="1"/>
    </xf>
    <xf numFmtId="0" fontId="0" fillId="0" borderId="119" xfId="0" applyBorder="1" applyAlignment="1">
      <alignment vertical="center" wrapText="1"/>
    </xf>
    <xf numFmtId="0" fontId="0" fillId="0" borderId="130" xfId="0" applyFont="1" applyFill="1" applyBorder="1" applyAlignment="1">
      <alignment vertical="center" wrapText="1"/>
    </xf>
    <xf numFmtId="0" fontId="0" fillId="0" borderId="129" xfId="0" applyBorder="1" applyAlignment="1">
      <alignment vertical="center" wrapText="1"/>
    </xf>
    <xf numFmtId="0" fontId="0" fillId="0" borderId="131" xfId="0" applyBorder="1" applyAlignment="1">
      <alignment vertical="center" wrapText="1"/>
    </xf>
    <xf numFmtId="49" fontId="0" fillId="0" borderId="132" xfId="0" applyNumberFormat="1" applyBorder="1" applyAlignment="1">
      <alignment vertical="center" wrapText="1"/>
    </xf>
    <xf numFmtId="0" fontId="0" fillId="0" borderId="118" xfId="0" applyFill="1" applyBorder="1" applyAlignment="1">
      <alignment vertical="center" wrapText="1"/>
    </xf>
    <xf numFmtId="0" fontId="0" fillId="0" borderId="129" xfId="0" applyFont="1" applyBorder="1" applyAlignment="1">
      <alignment horizontal="left" vertical="center" wrapText="1"/>
    </xf>
    <xf numFmtId="0" fontId="0" fillId="0" borderId="4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33" xfId="0" applyFont="1" applyFill="1" applyBorder="1" applyAlignment="1">
      <alignment horizontal="left" vertical="center" wrapText="1"/>
    </xf>
    <xf numFmtId="0" fontId="0" fillId="0" borderId="129" xfId="0" applyFill="1" applyBorder="1" applyAlignment="1">
      <alignment vertical="center" wrapText="1"/>
    </xf>
    <xf numFmtId="0" fontId="0" fillId="0" borderId="134" xfId="0" applyFill="1" applyBorder="1" applyAlignment="1">
      <alignment vertical="center" wrapText="1"/>
    </xf>
    <xf numFmtId="0" fontId="0" fillId="0" borderId="135" xfId="0" applyFill="1" applyBorder="1" applyAlignment="1">
      <alignment vertical="center" wrapText="1"/>
    </xf>
    <xf numFmtId="0" fontId="0" fillId="0" borderId="136" xfId="0" applyFill="1" applyBorder="1" applyAlignment="1">
      <alignment vertical="center" wrapText="1"/>
    </xf>
    <xf numFmtId="0" fontId="0" fillId="0" borderId="120" xfId="0" applyFill="1" applyBorder="1" applyAlignment="1">
      <alignment horizontal="left" vertical="center" wrapText="1"/>
    </xf>
    <xf numFmtId="0" fontId="0" fillId="0" borderId="120" xfId="0" applyFont="1" applyBorder="1" applyAlignment="1">
      <alignment vertical="center" wrapText="1"/>
    </xf>
    <xf numFmtId="0" fontId="0" fillId="0" borderId="112" xfId="0" applyFont="1" applyBorder="1" applyAlignment="1">
      <alignment vertical="center" wrapText="1"/>
    </xf>
    <xf numFmtId="0" fontId="0" fillId="0" borderId="65" xfId="0" applyFont="1" applyBorder="1" applyAlignment="1">
      <alignment vertical="center" wrapText="1"/>
    </xf>
    <xf numFmtId="0" fontId="0" fillId="0" borderId="41" xfId="0" applyFont="1" applyBorder="1" applyAlignment="1">
      <alignment vertical="center"/>
    </xf>
    <xf numFmtId="0" fontId="0" fillId="0" borderId="0" xfId="0" applyFont="1" applyBorder="1" applyAlignment="1">
      <alignment vertical="center"/>
    </xf>
    <xf numFmtId="0" fontId="0" fillId="0" borderId="133" xfId="0" applyFont="1" applyBorder="1" applyAlignment="1">
      <alignment vertical="center"/>
    </xf>
    <xf numFmtId="0" fontId="0" fillId="0" borderId="121" xfId="0" applyBorder="1" applyAlignment="1">
      <alignment vertical="center"/>
    </xf>
    <xf numFmtId="0" fontId="0" fillId="0" borderId="122" xfId="0" applyBorder="1" applyAlignment="1">
      <alignment vertical="center"/>
    </xf>
    <xf numFmtId="0" fontId="0" fillId="0" borderId="123" xfId="0" applyBorder="1" applyAlignment="1">
      <alignment vertical="center"/>
    </xf>
    <xf numFmtId="0" fontId="0" fillId="0" borderId="124" xfId="0" applyFont="1" applyFill="1" applyBorder="1" applyAlignment="1">
      <alignment vertical="center" wrapText="1"/>
    </xf>
    <xf numFmtId="0" fontId="0" fillId="0" borderId="125" xfId="0" applyFont="1" applyFill="1" applyBorder="1" applyAlignment="1">
      <alignment vertical="center" wrapText="1"/>
    </xf>
    <xf numFmtId="0" fontId="0" fillId="0" borderId="126" xfId="0" applyFont="1" applyFill="1" applyBorder="1" applyAlignment="1">
      <alignment vertical="center" wrapText="1"/>
    </xf>
    <xf numFmtId="0" fontId="0" fillId="0" borderId="127" xfId="0" applyBorder="1" applyAlignment="1">
      <alignment vertical="center"/>
    </xf>
    <xf numFmtId="0" fontId="0" fillId="0" borderId="13" xfId="0" applyBorder="1" applyAlignment="1">
      <alignment vertical="center"/>
    </xf>
    <xf numFmtId="0" fontId="0" fillId="0" borderId="128" xfId="0" applyBorder="1" applyAlignment="1">
      <alignment vertical="center"/>
    </xf>
    <xf numFmtId="0" fontId="0" fillId="0" borderId="129" xfId="0" applyFont="1" applyBorder="1" applyAlignment="1">
      <alignment vertical="center"/>
    </xf>
    <xf numFmtId="0" fontId="0" fillId="0" borderId="119" xfId="0" applyBorder="1" applyAlignment="1">
      <alignment vertical="center"/>
    </xf>
    <xf numFmtId="0" fontId="0" fillId="0" borderId="120" xfId="0" applyFont="1" applyFill="1" applyBorder="1" applyAlignment="1">
      <alignment vertical="center" wrapText="1"/>
    </xf>
    <xf numFmtId="0" fontId="0" fillId="0" borderId="112" xfId="0" applyFont="1" applyFill="1" applyBorder="1" applyAlignment="1">
      <alignment vertical="center" wrapText="1"/>
    </xf>
    <xf numFmtId="0" fontId="0" fillId="0" borderId="65" xfId="0" applyFont="1" applyFill="1" applyBorder="1" applyAlignment="1">
      <alignment vertical="center" wrapText="1"/>
    </xf>
    <xf numFmtId="0" fontId="0" fillId="0" borderId="137" xfId="0" applyFont="1" applyFill="1" applyBorder="1" applyAlignment="1">
      <alignment vertical="center" wrapText="1"/>
    </xf>
    <xf numFmtId="0" fontId="0" fillId="0" borderId="138" xfId="0" applyFont="1" applyBorder="1" applyAlignment="1">
      <alignment vertical="center"/>
    </xf>
    <xf numFmtId="0" fontId="0" fillId="0" borderId="139" xfId="0" applyFont="1" applyBorder="1" applyAlignment="1">
      <alignment vertical="center"/>
    </xf>
    <xf numFmtId="0" fontId="0" fillId="0" borderId="108" xfId="0" applyFont="1" applyBorder="1" applyAlignment="1">
      <alignment vertical="center"/>
    </xf>
    <xf numFmtId="0" fontId="0" fillId="0" borderId="140" xfId="0" applyBorder="1" applyAlignment="1">
      <alignment vertical="center"/>
    </xf>
    <xf numFmtId="0" fontId="0" fillId="0" borderId="141" xfId="0" applyBorder="1" applyAlignment="1">
      <alignment vertical="center"/>
    </xf>
    <xf numFmtId="0" fontId="0" fillId="0" borderId="142" xfId="0" applyBorder="1" applyAlignment="1">
      <alignment vertical="center"/>
    </xf>
    <xf numFmtId="0" fontId="0" fillId="0" borderId="132" xfId="0" applyFill="1" applyBorder="1" applyAlignment="1">
      <alignment horizontal="left" vertical="center" wrapText="1"/>
    </xf>
    <xf numFmtId="0" fontId="0" fillId="0" borderId="129" xfId="0" applyFont="1" applyBorder="1" applyAlignment="1">
      <alignment horizontal="left" vertical="center"/>
    </xf>
    <xf numFmtId="0" fontId="0" fillId="0" borderId="119" xfId="0" applyBorder="1" applyAlignment="1">
      <alignment horizontal="left" vertical="center"/>
    </xf>
    <xf numFmtId="49" fontId="0" fillId="0" borderId="129" xfId="0" applyNumberFormat="1" applyFont="1" applyBorder="1" applyAlignment="1">
      <alignment vertical="center" wrapText="1"/>
    </xf>
    <xf numFmtId="0" fontId="0" fillId="0" borderId="143" xfId="0" applyFont="1" applyFill="1" applyBorder="1" applyAlignment="1">
      <alignment vertical="center" wrapText="1"/>
    </xf>
    <xf numFmtId="0" fontId="0" fillId="0" borderId="144" xfId="0" applyFont="1" applyFill="1" applyBorder="1" applyAlignment="1">
      <alignment vertical="center" wrapText="1"/>
    </xf>
    <xf numFmtId="0" fontId="0" fillId="0" borderId="145" xfId="0" applyBorder="1" applyAlignment="1">
      <alignment vertical="center" wrapText="1"/>
    </xf>
    <xf numFmtId="0" fontId="0" fillId="0" borderId="124" xfId="0" applyFill="1" applyBorder="1" applyAlignment="1">
      <alignment vertical="center" wrapText="1"/>
    </xf>
    <xf numFmtId="0" fontId="0" fillId="0" borderId="146" xfId="0" applyBorder="1" applyAlignment="1">
      <alignment vertical="center"/>
    </xf>
    <xf numFmtId="0" fontId="0" fillId="0" borderId="34" xfId="0" applyBorder="1" applyAlignment="1">
      <alignment vertical="center"/>
    </xf>
    <xf numFmtId="0" fontId="0" fillId="0" borderId="43" xfId="0" applyBorder="1" applyAlignment="1">
      <alignment vertical="center"/>
    </xf>
    <xf numFmtId="0" fontId="0" fillId="0" borderId="145" xfId="0" applyBorder="1" applyAlignment="1">
      <alignment vertical="center"/>
    </xf>
    <xf numFmtId="0" fontId="0" fillId="0" borderId="120" xfId="0" applyFill="1" applyBorder="1" applyAlignment="1">
      <alignment vertical="center" wrapText="1"/>
    </xf>
    <xf numFmtId="0" fontId="12" fillId="0" borderId="118" xfId="0" applyFont="1" applyBorder="1" applyAlignment="1" applyProtection="1">
      <alignment horizontal="center" vertical="center"/>
      <protection/>
    </xf>
    <xf numFmtId="0" fontId="0" fillId="28" borderId="147" xfId="0" applyFill="1" applyBorder="1" applyAlignment="1">
      <alignment horizontal="center" vertical="center"/>
    </xf>
    <xf numFmtId="0" fontId="0" fillId="28" borderId="148" xfId="0" applyFill="1" applyBorder="1" applyAlignment="1">
      <alignment horizontal="center" vertical="center"/>
    </xf>
    <xf numFmtId="0" fontId="12" fillId="28" borderId="149" xfId="0" applyFont="1" applyFill="1" applyBorder="1" applyAlignment="1">
      <alignment horizontal="center" vertical="center"/>
    </xf>
    <xf numFmtId="0" fontId="12" fillId="28" borderId="150" xfId="0" applyFont="1" applyFill="1" applyBorder="1" applyAlignment="1">
      <alignment horizontal="center" vertical="center"/>
    </xf>
    <xf numFmtId="0" fontId="12" fillId="28" borderId="151" xfId="0" applyFont="1" applyFill="1" applyBorder="1" applyAlignment="1">
      <alignment horizontal="center" vertical="center"/>
    </xf>
    <xf numFmtId="0" fontId="0" fillId="0" borderId="129" xfId="0" applyBorder="1" applyAlignment="1">
      <alignment vertical="center"/>
    </xf>
    <xf numFmtId="195" fontId="42" fillId="35" borderId="95" xfId="62" applyNumberFormat="1" applyFont="1" applyFill="1" applyBorder="1" applyAlignment="1">
      <alignment horizontal="right" vertical="center" wrapText="1"/>
      <protection/>
    </xf>
    <xf numFmtId="195" fontId="42" fillId="35" borderId="85" xfId="62" applyNumberFormat="1" applyFont="1" applyFill="1" applyBorder="1" applyAlignment="1">
      <alignment horizontal="right" vertical="center" wrapText="1"/>
      <protection/>
    </xf>
    <xf numFmtId="195" fontId="42" fillId="35" borderId="152" xfId="62" applyNumberFormat="1" applyFont="1" applyFill="1" applyBorder="1" applyAlignment="1">
      <alignment horizontal="right" vertical="center" wrapText="1"/>
      <protection/>
    </xf>
    <xf numFmtId="195" fontId="42" fillId="35" borderId="153" xfId="62" applyNumberFormat="1" applyFont="1" applyFill="1" applyBorder="1" applyAlignment="1">
      <alignment horizontal="right" vertical="center" wrapText="1"/>
      <protection/>
    </xf>
    <xf numFmtId="195" fontId="42" fillId="35" borderId="154" xfId="62" applyNumberFormat="1" applyFont="1" applyFill="1" applyBorder="1" applyAlignment="1">
      <alignment horizontal="right" vertical="center" wrapText="1"/>
      <protection/>
    </xf>
    <xf numFmtId="195" fontId="42" fillId="35" borderId="155" xfId="62" applyNumberFormat="1" applyFont="1" applyFill="1" applyBorder="1" applyAlignment="1">
      <alignment horizontal="right" vertical="center" wrapText="1"/>
      <protection/>
    </xf>
    <xf numFmtId="195" fontId="42" fillId="35" borderId="86" xfId="62" applyNumberFormat="1" applyFont="1" applyFill="1" applyBorder="1" applyAlignment="1">
      <alignment horizontal="right" vertical="center" wrapText="1"/>
      <protection/>
    </xf>
    <xf numFmtId="195" fontId="42" fillId="35" borderId="156" xfId="62" applyNumberFormat="1" applyFont="1" applyFill="1" applyBorder="1" applyAlignment="1">
      <alignment horizontal="right" vertical="center" wrapText="1"/>
      <protection/>
    </xf>
    <xf numFmtId="195" fontId="42" fillId="35" borderId="72" xfId="62" applyNumberFormat="1" applyFont="1" applyFill="1" applyBorder="1" applyAlignment="1">
      <alignment horizontal="right" vertical="center" wrapText="1"/>
      <protection/>
    </xf>
    <xf numFmtId="195" fontId="42" fillId="35" borderId="157" xfId="62" applyNumberFormat="1" applyFont="1" applyFill="1" applyBorder="1" applyAlignment="1">
      <alignment horizontal="right" vertical="center" wrapText="1"/>
      <protection/>
    </xf>
    <xf numFmtId="195" fontId="42" fillId="35" borderId="158" xfId="62" applyNumberFormat="1" applyFont="1" applyFill="1" applyBorder="1" applyAlignment="1">
      <alignment horizontal="right" vertical="center" wrapText="1"/>
      <protection/>
    </xf>
    <xf numFmtId="195" fontId="42" fillId="35" borderId="159" xfId="63" applyNumberFormat="1" applyFont="1" applyFill="1" applyBorder="1" applyAlignment="1">
      <alignment horizontal="right" vertical="center" wrapText="1"/>
      <protection/>
    </xf>
    <xf numFmtId="195" fontId="42" fillId="35" borderId="160" xfId="63" applyNumberFormat="1" applyFont="1" applyFill="1" applyBorder="1" applyAlignment="1">
      <alignment horizontal="right" vertical="center" wrapText="1"/>
      <protection/>
    </xf>
    <xf numFmtId="195" fontId="42" fillId="35" borderId="153" xfId="63" applyNumberFormat="1" applyFont="1" applyFill="1" applyBorder="1" applyAlignment="1">
      <alignment horizontal="right" vertical="center" wrapText="1"/>
      <protection/>
    </xf>
    <xf numFmtId="195" fontId="42" fillId="35" borderId="152" xfId="63" applyNumberFormat="1" applyFont="1" applyFill="1" applyBorder="1" applyAlignment="1">
      <alignment horizontal="right" vertical="center" wrapText="1"/>
      <protection/>
    </xf>
    <xf numFmtId="195" fontId="42" fillId="35" borderId="160" xfId="62" applyNumberFormat="1" applyFont="1" applyFill="1" applyBorder="1" applyAlignment="1">
      <alignment horizontal="right" vertical="center" wrapText="1"/>
      <protection/>
    </xf>
    <xf numFmtId="195" fontId="42" fillId="35" borderId="161" xfId="62" applyNumberFormat="1" applyFont="1" applyFill="1" applyBorder="1" applyAlignment="1">
      <alignment horizontal="right" vertical="center" wrapText="1"/>
      <protection/>
    </xf>
    <xf numFmtId="195" fontId="42" fillId="35" borderId="162" xfId="62" applyNumberFormat="1" applyFont="1" applyFill="1" applyBorder="1" applyAlignment="1">
      <alignment horizontal="right" vertical="center" wrapText="1"/>
      <protection/>
    </xf>
    <xf numFmtId="195" fontId="42" fillId="35" borderId="155" xfId="63" applyNumberFormat="1" applyFont="1" applyFill="1" applyBorder="1" applyAlignment="1">
      <alignment horizontal="right" vertical="center" wrapText="1"/>
      <protection/>
    </xf>
    <xf numFmtId="195" fontId="12" fillId="35" borderId="163" xfId="0" applyNumberFormat="1" applyFont="1" applyFill="1" applyBorder="1" applyAlignment="1">
      <alignment horizontal="right" vertical="center" wrapText="1"/>
    </xf>
    <xf numFmtId="195" fontId="12" fillId="35" borderId="95" xfId="0" applyNumberFormat="1" applyFont="1" applyFill="1" applyBorder="1" applyAlignment="1">
      <alignment horizontal="right" vertical="center" wrapText="1"/>
    </xf>
    <xf numFmtId="195" fontId="12" fillId="35" borderId="164" xfId="0" applyNumberFormat="1" applyFont="1" applyFill="1" applyBorder="1" applyAlignment="1">
      <alignment horizontal="right" vertical="center" wrapText="1"/>
    </xf>
    <xf numFmtId="195" fontId="42" fillId="35" borderId="165" xfId="62" applyNumberFormat="1" applyFont="1" applyFill="1" applyBorder="1" applyAlignment="1">
      <alignment horizontal="right" vertical="center" wrapText="1"/>
      <protection/>
    </xf>
    <xf numFmtId="195" fontId="42" fillId="35" borderId="100" xfId="62" applyNumberFormat="1" applyFont="1" applyFill="1" applyBorder="1" applyAlignment="1">
      <alignment horizontal="right" vertical="center" wrapText="1"/>
      <protection/>
    </xf>
    <xf numFmtId="195" fontId="42" fillId="35" borderId="104" xfId="62" applyNumberFormat="1" applyFont="1" applyFill="1" applyBorder="1" applyAlignment="1">
      <alignment horizontal="right" vertical="center" wrapText="1"/>
      <protection/>
    </xf>
    <xf numFmtId="195" fontId="42" fillId="35" borderId="77" xfId="62" applyNumberFormat="1" applyFont="1" applyFill="1" applyBorder="1" applyAlignment="1">
      <alignment horizontal="right" vertical="center" wrapText="1"/>
      <protection/>
    </xf>
    <xf numFmtId="195" fontId="42" fillId="35" borderId="166" xfId="62" applyNumberFormat="1" applyFont="1" applyFill="1" applyBorder="1" applyAlignment="1">
      <alignment horizontal="righ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1_1" xfId="63"/>
    <cellStyle name="標準_Sheet3" xfId="64"/>
    <cellStyle name="Followed Hyperlink" xfId="65"/>
    <cellStyle name="良い" xfId="66"/>
  </cellStyles>
  <dxfs count="3">
    <dxf>
      <font>
        <b/>
        <i val="0"/>
      </font>
      <fill>
        <patternFill>
          <bgColor indexed="45"/>
        </patternFill>
      </fill>
    </dxf>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レーダーチャート!$A$105</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レーダーチャート!$B$113:$H$113</c:f>
              <c:strCache/>
            </c:strRef>
          </c:cat>
          <c:val>
            <c:numRef>
              <c:f>レーダーチャート!$B$112:$H$112</c:f>
              <c:numCache/>
            </c:numRef>
          </c:val>
        </c:ser>
        <c:ser>
          <c:idx val="1"/>
          <c:order val="1"/>
          <c:tx>
            <c:strRef>
              <c:f>レーダーチャート!$A$115</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レーダーチャート!$B$123:$H$123</c:f>
              <c:numCache/>
            </c:numRef>
          </c:val>
        </c:ser>
        <c:ser>
          <c:idx val="2"/>
          <c:order val="2"/>
          <c:tx>
            <c:strRef>
              <c:f>レーダーチャート!$A$126</c:f>
              <c:strCache>
                <c:ptCount val="1"/>
                <c:pt idx="0">
                  <c:v>19年度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レーダーチャート!$B$134:$H$134</c:f>
              <c:numCache/>
            </c:numRef>
          </c:val>
        </c:ser>
        <c:axId val="32608969"/>
        <c:axId val="25045266"/>
      </c:radarChart>
      <c:catAx>
        <c:axId val="3260896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5045266"/>
        <c:crosses val="autoZero"/>
        <c:auto val="0"/>
        <c:lblOffset val="100"/>
        <c:tickLblSkip val="1"/>
        <c:noMultiLvlLbl val="0"/>
      </c:catAx>
      <c:valAx>
        <c:axId val="25045266"/>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32608969"/>
        <c:crossesAt val="1"/>
        <c:crossBetween val="between"/>
        <c:dispUnits/>
        <c:majorUnit val="0.25"/>
      </c:valAx>
      <c:spPr>
        <a:noFill/>
        <a:ln>
          <a:noFill/>
        </a:ln>
      </c:spPr>
    </c:plotArea>
    <c:legend>
      <c:legendPos val="b"/>
      <c:layout>
        <c:manualLayout>
          <c:xMode val="edge"/>
          <c:yMode val="edge"/>
          <c:x val="0"/>
          <c:y val="0.912"/>
          <c:w val="0.993"/>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レーダーチャート!$A$137</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レーダーチャート!$B$145:$G$145</c:f>
              <c:strCache/>
            </c:strRef>
          </c:cat>
          <c:val>
            <c:numRef>
              <c:f>レーダーチャート!$B$144:$G$144</c:f>
              <c:numCache/>
            </c:numRef>
          </c:val>
        </c:ser>
        <c:ser>
          <c:idx val="1"/>
          <c:order val="1"/>
          <c:tx>
            <c:strRef>
              <c:f>レーダーチャート!$A$147</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レーダーチャート!$B$155:$G$155</c:f>
              <c:numCache/>
            </c:numRef>
          </c:val>
        </c:ser>
        <c:axId val="24080803"/>
        <c:axId val="15400636"/>
      </c:radarChart>
      <c:catAx>
        <c:axId val="2408080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5400636"/>
        <c:crosses val="autoZero"/>
        <c:auto val="0"/>
        <c:lblOffset val="100"/>
        <c:tickLblSkip val="1"/>
        <c:noMultiLvlLbl val="0"/>
      </c:catAx>
      <c:valAx>
        <c:axId val="15400636"/>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24080803"/>
        <c:crossesAt val="1"/>
        <c:crossBetween val="between"/>
        <c:dispUnits/>
        <c:majorUnit val="0.25"/>
      </c:valAx>
      <c:spPr>
        <a:noFill/>
        <a:ln>
          <a:noFill/>
        </a:ln>
      </c:spPr>
    </c:plotArea>
    <c:legend>
      <c:legendPos val="b"/>
      <c:layout>
        <c:manualLayout>
          <c:xMode val="edge"/>
          <c:yMode val="edge"/>
          <c:x val="0.09175"/>
          <c:y val="0.912"/>
          <c:w val="0.832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8</xdr:row>
      <xdr:rowOff>19050</xdr:rowOff>
    </xdr:from>
    <xdr:to>
      <xdr:col>9</xdr:col>
      <xdr:colOff>38100</xdr:colOff>
      <xdr:row>9</xdr:row>
      <xdr:rowOff>295275</xdr:rowOff>
    </xdr:to>
    <xdr:sp>
      <xdr:nvSpPr>
        <xdr:cNvPr id="1" name="角丸四角形吹き出し 1"/>
        <xdr:cNvSpPr>
          <a:spLocks/>
        </xdr:cNvSpPr>
      </xdr:nvSpPr>
      <xdr:spPr>
        <a:xfrm>
          <a:off x="10639425" y="2724150"/>
          <a:ext cx="1352550" cy="457200"/>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8</xdr:row>
      <xdr:rowOff>0</xdr:rowOff>
    </xdr:from>
    <xdr:to>
      <xdr:col>9</xdr:col>
      <xdr:colOff>219075</xdr:colOff>
      <xdr:row>9</xdr:row>
      <xdr:rowOff>266700</xdr:rowOff>
    </xdr:to>
    <xdr:sp>
      <xdr:nvSpPr>
        <xdr:cNvPr id="2" name="テキスト ボックス 2"/>
        <xdr:cNvSpPr txBox="1">
          <a:spLocks noChangeArrowheads="1"/>
        </xdr:cNvSpPr>
      </xdr:nvSpPr>
      <xdr:spPr>
        <a:xfrm>
          <a:off x="10696575" y="2705100"/>
          <a:ext cx="1476375" cy="447675"/>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小規模多機能型居宅介護</a:t>
          </a:r>
        </a:p>
      </xdr:txBody>
    </xdr:sp>
    <xdr:clientData/>
  </xdr:twoCellAnchor>
  <xdr:twoCellAnchor>
    <xdr:from>
      <xdr:col>6</xdr:col>
      <xdr:colOff>180975</xdr:colOff>
      <xdr:row>1</xdr:row>
      <xdr:rowOff>866775</xdr:rowOff>
    </xdr:from>
    <xdr:to>
      <xdr:col>9</xdr:col>
      <xdr:colOff>295275</xdr:colOff>
      <xdr:row>2</xdr:row>
      <xdr:rowOff>361950</xdr:rowOff>
    </xdr:to>
    <xdr:sp>
      <xdr:nvSpPr>
        <xdr:cNvPr id="4" name="角丸四角形吹き出し 4"/>
        <xdr:cNvSpPr>
          <a:spLocks/>
        </xdr:cNvSpPr>
      </xdr:nvSpPr>
      <xdr:spPr>
        <a:xfrm>
          <a:off x="10077450" y="1143000"/>
          <a:ext cx="2171700"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2</xdr:row>
      <xdr:rowOff>28575</xdr:rowOff>
    </xdr:from>
    <xdr:to>
      <xdr:col>9</xdr:col>
      <xdr:colOff>295275</xdr:colOff>
      <xdr:row>2</xdr:row>
      <xdr:rowOff>314325</xdr:rowOff>
    </xdr:to>
    <xdr:sp>
      <xdr:nvSpPr>
        <xdr:cNvPr id="5" name="テキスト ボックス 5"/>
        <xdr:cNvSpPr txBox="1">
          <a:spLocks noChangeArrowheads="1"/>
        </xdr:cNvSpPr>
      </xdr:nvSpPr>
      <xdr:spPr>
        <a:xfrm>
          <a:off x="10077450" y="1181100"/>
          <a:ext cx="2171700"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3114675</xdr:colOff>
      <xdr:row>3</xdr:row>
      <xdr:rowOff>38100</xdr:rowOff>
    </xdr:from>
    <xdr:to>
      <xdr:col>6</xdr:col>
      <xdr:colOff>609600</xdr:colOff>
      <xdr:row>8</xdr:row>
      <xdr:rowOff>133350</xdr:rowOff>
    </xdr:to>
    <xdr:sp>
      <xdr:nvSpPr>
        <xdr:cNvPr id="6" name="角丸四角形 6"/>
        <xdr:cNvSpPr>
          <a:spLocks/>
        </xdr:cNvSpPr>
      </xdr:nvSpPr>
      <xdr:spPr>
        <a:xfrm>
          <a:off x="7296150" y="1647825"/>
          <a:ext cx="3209925" cy="11906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3219450</xdr:colOff>
      <xdr:row>3</xdr:row>
      <xdr:rowOff>28575</xdr:rowOff>
    </xdr:from>
    <xdr:to>
      <xdr:col>6</xdr:col>
      <xdr:colOff>638175</xdr:colOff>
      <xdr:row>7</xdr:row>
      <xdr:rowOff>190500</xdr:rowOff>
    </xdr:to>
    <xdr:sp>
      <xdr:nvSpPr>
        <xdr:cNvPr id="7" name="テキスト ボックス 7"/>
        <xdr:cNvSpPr txBox="1">
          <a:spLocks noChangeArrowheads="1"/>
        </xdr:cNvSpPr>
      </xdr:nvSpPr>
      <xdr:spPr>
        <a:xfrm>
          <a:off x="7400925" y="1638300"/>
          <a:ext cx="3133725"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8</xdr:col>
      <xdr:colOff>9525</xdr:colOff>
      <xdr:row>24</xdr:row>
      <xdr:rowOff>9525</xdr:rowOff>
    </xdr:to>
    <xdr:graphicFrame>
      <xdr:nvGraphicFramePr>
        <xdr:cNvPr id="1" name="グラフ 10"/>
        <xdr:cNvGraphicFramePr/>
      </xdr:nvGraphicFramePr>
      <xdr:xfrm>
        <a:off x="9525"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2" name="グラフ 10"/>
        <xdr:cNvGraphicFramePr/>
      </xdr:nvGraphicFramePr>
      <xdr:xfrm>
        <a:off x="5581650" y="2143125"/>
        <a:ext cx="5476875" cy="3438525"/>
      </xdr:xfrm>
      <a:graphic>
        <a:graphicData uri="http://schemas.openxmlformats.org/drawingml/2006/chart">
          <c:chart xmlns:c="http://schemas.openxmlformats.org/drawingml/2006/chart" r:id="rId2"/>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3"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小規模多機能型居宅介護</a:t>
          </a:r>
        </a:p>
      </xdr:txBody>
    </xdr:sp>
    <xdr:clientData/>
  </xdr:twoCellAnchor>
  <xdr:twoCellAnchor>
    <xdr:from>
      <xdr:col>0</xdr:col>
      <xdr:colOff>371475</xdr:colOff>
      <xdr:row>47</xdr:row>
      <xdr:rowOff>66675</xdr:rowOff>
    </xdr:from>
    <xdr:to>
      <xdr:col>6</xdr:col>
      <xdr:colOff>600075</xdr:colOff>
      <xdr:row>56</xdr:row>
      <xdr:rowOff>38100</xdr:rowOff>
    </xdr:to>
    <xdr:sp>
      <xdr:nvSpPr>
        <xdr:cNvPr id="4" name="角丸四角形 17"/>
        <xdr:cNvSpPr>
          <a:spLocks/>
        </xdr:cNvSpPr>
      </xdr:nvSpPr>
      <xdr:spPr>
        <a:xfrm>
          <a:off x="371475" y="9582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47</xdr:row>
      <xdr:rowOff>161925</xdr:rowOff>
    </xdr:from>
    <xdr:to>
      <xdr:col>6</xdr:col>
      <xdr:colOff>400050</xdr:colOff>
      <xdr:row>55</xdr:row>
      <xdr:rowOff>123825</xdr:rowOff>
    </xdr:to>
    <xdr:sp>
      <xdr:nvSpPr>
        <xdr:cNvPr id="5" name="テキスト ボックス 18"/>
        <xdr:cNvSpPr txBox="1">
          <a:spLocks noChangeArrowheads="1"/>
        </xdr:cNvSpPr>
      </xdr:nvSpPr>
      <xdr:spPr>
        <a:xfrm>
          <a:off x="533400" y="9677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47</xdr:row>
      <xdr:rowOff>57150</xdr:rowOff>
    </xdr:from>
    <xdr:to>
      <xdr:col>15</xdr:col>
      <xdr:colOff>419100</xdr:colOff>
      <xdr:row>54</xdr:row>
      <xdr:rowOff>95250</xdr:rowOff>
    </xdr:to>
    <xdr:sp>
      <xdr:nvSpPr>
        <xdr:cNvPr id="6" name="角丸四角形 19"/>
        <xdr:cNvSpPr>
          <a:spLocks/>
        </xdr:cNvSpPr>
      </xdr:nvSpPr>
      <xdr:spPr>
        <a:xfrm>
          <a:off x="5629275" y="9572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47</xdr:row>
      <xdr:rowOff>152400</xdr:rowOff>
    </xdr:from>
    <xdr:to>
      <xdr:col>15</xdr:col>
      <xdr:colOff>371475</xdr:colOff>
      <xdr:row>54</xdr:row>
      <xdr:rowOff>95250</xdr:rowOff>
    </xdr:to>
    <xdr:sp>
      <xdr:nvSpPr>
        <xdr:cNvPr id="7" name="テキスト ボックス 20"/>
        <xdr:cNvSpPr txBox="1">
          <a:spLocks noChangeArrowheads="1"/>
        </xdr:cNvSpPr>
      </xdr:nvSpPr>
      <xdr:spPr>
        <a:xfrm>
          <a:off x="5819775" y="9667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133350</xdr:rowOff>
    </xdr:from>
    <xdr:to>
      <xdr:col>4</xdr:col>
      <xdr:colOff>66675</xdr:colOff>
      <xdr:row>16</xdr:row>
      <xdr:rowOff>152400</xdr:rowOff>
    </xdr:to>
    <xdr:sp>
      <xdr:nvSpPr>
        <xdr:cNvPr id="8" name="テキスト ボックス 24"/>
        <xdr:cNvSpPr txBox="1">
          <a:spLocks noChangeArrowheads="1"/>
        </xdr:cNvSpPr>
      </xdr:nvSpPr>
      <xdr:spPr>
        <a:xfrm>
          <a:off x="2247900" y="2619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7</xdr:row>
      <xdr:rowOff>0</xdr:rowOff>
    </xdr:from>
    <xdr:to>
      <xdr:col>12</xdr:col>
      <xdr:colOff>257175</xdr:colOff>
      <xdr:row>17</xdr:row>
      <xdr:rowOff>19050</xdr:rowOff>
    </xdr:to>
    <xdr:sp>
      <xdr:nvSpPr>
        <xdr:cNvPr id="9" name="テキスト ボックス 26"/>
        <xdr:cNvSpPr txBox="1">
          <a:spLocks noChangeArrowheads="1"/>
        </xdr:cNvSpPr>
      </xdr:nvSpPr>
      <xdr:spPr>
        <a:xfrm>
          <a:off x="7924800" y="2657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idabashi\&#35413;&#20385;&#25903;&#25588;&#23460;\H19&#35506;&#38988;&#26908;&#35342;\&#9670;&#35519;&#26619;&#12539;&#30740;&#31350;&#20107;&#26989;\&#12524;&#12540;&#12480;&#12540;&#12481;&#12515;&#12540;&#12488;\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86"/>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134" bestFit="1" customWidth="1"/>
    <col min="2" max="3" width="2.50390625" style="134" bestFit="1" customWidth="1"/>
    <col min="4" max="4" width="2.875" style="134" customWidth="1"/>
    <col min="5" max="5" width="37.50390625" style="134" customWidth="1"/>
    <col min="6" max="6" width="75.00390625" style="134" customWidth="1"/>
    <col min="7" max="16384" width="9.00390625" style="134" customWidth="1"/>
  </cols>
  <sheetData>
    <row r="1" spans="1:6" ht="21.75" customHeight="1">
      <c r="A1" s="132"/>
      <c r="B1" s="133"/>
      <c r="C1" s="133"/>
      <c r="D1" s="133"/>
      <c r="E1" s="133"/>
      <c r="F1" s="133"/>
    </row>
    <row r="2" spans="1:6" ht="69" customHeight="1" thickBot="1">
      <c r="A2" s="135"/>
      <c r="B2" s="136"/>
      <c r="C2" s="136"/>
      <c r="D2" s="136"/>
      <c r="E2" s="136"/>
      <c r="F2" s="136"/>
    </row>
    <row r="3" spans="1:6" ht="36" customHeight="1" thickBot="1">
      <c r="A3" s="135"/>
      <c r="B3" s="136"/>
      <c r="C3" s="136"/>
      <c r="D3" s="136"/>
      <c r="E3" s="137" t="s">
        <v>182</v>
      </c>
      <c r="F3" s="178"/>
    </row>
    <row r="4" spans="1:6" s="142" customFormat="1" ht="15" customHeight="1">
      <c r="A4" s="138"/>
      <c r="B4" s="139"/>
      <c r="C4" s="139"/>
      <c r="D4" s="139"/>
      <c r="E4" s="140"/>
      <c r="F4" s="141"/>
    </row>
    <row r="5" spans="1:13" ht="21.75" customHeight="1">
      <c r="A5" s="143" t="s">
        <v>29</v>
      </c>
      <c r="B5" s="144"/>
      <c r="C5" s="144"/>
      <c r="D5" s="144"/>
      <c r="E5" s="144"/>
      <c r="F5" s="144"/>
      <c r="G5" s="144"/>
      <c r="H5" s="144"/>
      <c r="I5" s="144"/>
      <c r="J5" s="144"/>
      <c r="K5" s="144"/>
      <c r="L5" s="144"/>
      <c r="M5" s="144"/>
    </row>
    <row r="6" spans="1:6" ht="16.5" customHeight="1">
      <c r="A6" s="145" t="s">
        <v>190</v>
      </c>
      <c r="B6" s="136"/>
      <c r="C6" s="136"/>
      <c r="D6" s="136"/>
      <c r="E6" s="136"/>
      <c r="F6" s="136"/>
    </row>
    <row r="7" spans="1:6" ht="16.5" customHeight="1">
      <c r="A7" s="145" t="s">
        <v>184</v>
      </c>
      <c r="B7" s="136"/>
      <c r="C7" s="136"/>
      <c r="D7" s="136"/>
      <c r="E7" s="136"/>
      <c r="F7" s="136"/>
    </row>
    <row r="8" spans="1:6" ht="16.5" customHeight="1">
      <c r="A8" s="145" t="s">
        <v>183</v>
      </c>
      <c r="B8" s="136"/>
      <c r="C8" s="136"/>
      <c r="D8" s="136"/>
      <c r="E8" s="136"/>
      <c r="F8" s="136"/>
    </row>
    <row r="9" ht="14.25" thickBot="1"/>
    <row r="10" spans="1:7" ht="25.5" customHeight="1">
      <c r="A10" s="146" t="s">
        <v>30</v>
      </c>
      <c r="B10" s="200" t="s">
        <v>2</v>
      </c>
      <c r="C10" s="201"/>
      <c r="D10" s="201"/>
      <c r="E10" s="201"/>
      <c r="F10" s="201"/>
      <c r="G10" s="300" t="s">
        <v>191</v>
      </c>
    </row>
    <row r="11" spans="1:7" s="150" customFormat="1" ht="13.5">
      <c r="A11" s="147"/>
      <c r="B11" s="148">
        <v>1</v>
      </c>
      <c r="C11" s="202" t="s">
        <v>31</v>
      </c>
      <c r="D11" s="202"/>
      <c r="E11" s="202"/>
      <c r="F11" s="203"/>
      <c r="G11" s="149"/>
    </row>
    <row r="12" spans="1:7" s="150" customFormat="1" ht="13.5" customHeight="1">
      <c r="A12" s="151"/>
      <c r="B12" s="152"/>
      <c r="C12" s="153">
        <v>1</v>
      </c>
      <c r="D12" s="196" t="s">
        <v>32</v>
      </c>
      <c r="E12" s="196"/>
      <c r="F12" s="197"/>
      <c r="G12" s="154"/>
    </row>
    <row r="13" spans="1:7" s="150" customFormat="1" ht="24" customHeight="1">
      <c r="A13" s="155" t="s">
        <v>33</v>
      </c>
      <c r="B13" s="156"/>
      <c r="C13" s="157"/>
      <c r="D13" s="158">
        <v>1</v>
      </c>
      <c r="E13" s="204" t="s">
        <v>5</v>
      </c>
      <c r="F13" s="205"/>
      <c r="G13" s="179"/>
    </row>
    <row r="14" spans="1:7" s="150" customFormat="1" ht="24" customHeight="1">
      <c r="A14" s="159" t="s">
        <v>34</v>
      </c>
      <c r="B14" s="152"/>
      <c r="C14" s="160"/>
      <c r="D14" s="161">
        <v>2</v>
      </c>
      <c r="E14" s="194" t="s">
        <v>6</v>
      </c>
      <c r="F14" s="195"/>
      <c r="G14" s="180"/>
    </row>
    <row r="15" spans="1:7" s="150" customFormat="1" ht="24" customHeight="1">
      <c r="A15" s="162" t="s">
        <v>35</v>
      </c>
      <c r="B15" s="163"/>
      <c r="C15" s="164"/>
      <c r="D15" s="165">
        <v>3</v>
      </c>
      <c r="E15" s="198" t="s">
        <v>7</v>
      </c>
      <c r="F15" s="199"/>
      <c r="G15" s="181"/>
    </row>
    <row r="16" spans="1:7" s="150" customFormat="1" ht="13.5">
      <c r="A16" s="155"/>
      <c r="B16" s="166">
        <v>2</v>
      </c>
      <c r="C16" s="192" t="s">
        <v>36</v>
      </c>
      <c r="D16" s="192"/>
      <c r="E16" s="192"/>
      <c r="F16" s="193"/>
      <c r="G16" s="167"/>
    </row>
    <row r="17" spans="1:7" s="150" customFormat="1" ht="13.5" customHeight="1">
      <c r="A17" s="159"/>
      <c r="B17" s="152"/>
      <c r="C17" s="153">
        <v>1</v>
      </c>
      <c r="D17" s="196" t="s">
        <v>37</v>
      </c>
      <c r="E17" s="196"/>
      <c r="F17" s="197"/>
      <c r="G17" s="154"/>
    </row>
    <row r="18" spans="1:7" s="150" customFormat="1" ht="24" customHeight="1">
      <c r="A18" s="159" t="s">
        <v>38</v>
      </c>
      <c r="B18" s="152"/>
      <c r="C18" s="160"/>
      <c r="D18" s="161">
        <v>1</v>
      </c>
      <c r="E18" s="194" t="s">
        <v>8</v>
      </c>
      <c r="F18" s="195"/>
      <c r="G18" s="180"/>
    </row>
    <row r="19" spans="1:7" s="150" customFormat="1" ht="24" customHeight="1">
      <c r="A19" s="159" t="s">
        <v>39</v>
      </c>
      <c r="B19" s="152"/>
      <c r="C19" s="160"/>
      <c r="D19" s="161">
        <v>2</v>
      </c>
      <c r="E19" s="194" t="s">
        <v>9</v>
      </c>
      <c r="F19" s="195"/>
      <c r="G19" s="180"/>
    </row>
    <row r="20" spans="1:7" s="150" customFormat="1" ht="13.5">
      <c r="A20" s="159"/>
      <c r="B20" s="152"/>
      <c r="C20" s="153">
        <v>2</v>
      </c>
      <c r="D20" s="196" t="s">
        <v>40</v>
      </c>
      <c r="E20" s="196"/>
      <c r="F20" s="197"/>
      <c r="G20" s="154"/>
    </row>
    <row r="21" spans="1:7" s="150" customFormat="1" ht="24" customHeight="1">
      <c r="A21" s="159" t="s">
        <v>41</v>
      </c>
      <c r="B21" s="152"/>
      <c r="C21" s="160"/>
      <c r="D21" s="161">
        <v>1</v>
      </c>
      <c r="E21" s="194" t="s">
        <v>10</v>
      </c>
      <c r="F21" s="195"/>
      <c r="G21" s="180"/>
    </row>
    <row r="22" spans="1:7" s="150" customFormat="1" ht="24" customHeight="1">
      <c r="A22" s="159" t="s">
        <v>42</v>
      </c>
      <c r="B22" s="152"/>
      <c r="C22" s="160"/>
      <c r="D22" s="161">
        <v>2</v>
      </c>
      <c r="E22" s="194" t="s">
        <v>43</v>
      </c>
      <c r="F22" s="195"/>
      <c r="G22" s="180"/>
    </row>
    <row r="23" spans="1:7" s="150" customFormat="1" ht="24" customHeight="1">
      <c r="A23" s="162" t="s">
        <v>44</v>
      </c>
      <c r="B23" s="163"/>
      <c r="C23" s="164"/>
      <c r="D23" s="165">
        <v>3</v>
      </c>
      <c r="E23" s="198" t="s">
        <v>11</v>
      </c>
      <c r="F23" s="199"/>
      <c r="G23" s="181"/>
    </row>
    <row r="24" spans="1:7" s="150" customFormat="1" ht="13.5" customHeight="1">
      <c r="A24" s="155"/>
      <c r="B24" s="166">
        <v>3</v>
      </c>
      <c r="C24" s="192" t="s">
        <v>45</v>
      </c>
      <c r="D24" s="192"/>
      <c r="E24" s="192"/>
      <c r="F24" s="193"/>
      <c r="G24" s="149"/>
    </row>
    <row r="25" spans="1:7" s="150" customFormat="1" ht="13.5" customHeight="1">
      <c r="A25" s="159"/>
      <c r="B25" s="152"/>
      <c r="C25" s="153">
        <v>1</v>
      </c>
      <c r="D25" s="196" t="s">
        <v>46</v>
      </c>
      <c r="E25" s="196"/>
      <c r="F25" s="197"/>
      <c r="G25" s="154"/>
    </row>
    <row r="26" spans="1:7" s="150" customFormat="1" ht="24" customHeight="1">
      <c r="A26" s="159" t="s">
        <v>47</v>
      </c>
      <c r="B26" s="152"/>
      <c r="C26" s="160"/>
      <c r="D26" s="161">
        <v>1</v>
      </c>
      <c r="E26" s="194" t="s">
        <v>12</v>
      </c>
      <c r="F26" s="195"/>
      <c r="G26" s="180"/>
    </row>
    <row r="27" spans="1:7" s="150" customFormat="1" ht="24" customHeight="1">
      <c r="A27" s="159" t="s">
        <v>48</v>
      </c>
      <c r="B27" s="152"/>
      <c r="C27" s="160"/>
      <c r="D27" s="161">
        <v>2</v>
      </c>
      <c r="E27" s="194" t="s">
        <v>13</v>
      </c>
      <c r="F27" s="195"/>
      <c r="G27" s="180"/>
    </row>
    <row r="28" spans="1:7" s="150" customFormat="1" ht="24" customHeight="1">
      <c r="A28" s="162" t="s">
        <v>49</v>
      </c>
      <c r="B28" s="163"/>
      <c r="C28" s="164"/>
      <c r="D28" s="165">
        <v>3</v>
      </c>
      <c r="E28" s="198" t="s">
        <v>14</v>
      </c>
      <c r="F28" s="199"/>
      <c r="G28" s="181"/>
    </row>
    <row r="29" spans="1:7" s="150" customFormat="1" ht="13.5" customHeight="1">
      <c r="A29" s="155"/>
      <c r="B29" s="166">
        <v>4</v>
      </c>
      <c r="C29" s="192" t="s">
        <v>50</v>
      </c>
      <c r="D29" s="192"/>
      <c r="E29" s="192"/>
      <c r="F29" s="193"/>
      <c r="G29" s="167"/>
    </row>
    <row r="30" spans="1:7" s="150" customFormat="1" ht="13.5" customHeight="1">
      <c r="A30" s="159"/>
      <c r="B30" s="152"/>
      <c r="C30" s="153">
        <v>1</v>
      </c>
      <c r="D30" s="196" t="s">
        <v>51</v>
      </c>
      <c r="E30" s="196"/>
      <c r="F30" s="197"/>
      <c r="G30" s="154"/>
    </row>
    <row r="31" spans="1:7" s="150" customFormat="1" ht="24" customHeight="1">
      <c r="A31" s="159" t="s">
        <v>52</v>
      </c>
      <c r="B31" s="152"/>
      <c r="C31" s="160"/>
      <c r="D31" s="161">
        <v>1</v>
      </c>
      <c r="E31" s="194" t="s">
        <v>15</v>
      </c>
      <c r="F31" s="195"/>
      <c r="G31" s="180"/>
    </row>
    <row r="32" spans="1:7" s="150" customFormat="1" ht="24" customHeight="1">
      <c r="A32" s="159" t="s">
        <v>53</v>
      </c>
      <c r="B32" s="152"/>
      <c r="C32" s="160"/>
      <c r="D32" s="161">
        <v>2</v>
      </c>
      <c r="E32" s="194" t="s">
        <v>16</v>
      </c>
      <c r="F32" s="195"/>
      <c r="G32" s="180"/>
    </row>
    <row r="33" spans="1:7" s="150" customFormat="1" ht="24" customHeight="1">
      <c r="A33" s="159" t="s">
        <v>54</v>
      </c>
      <c r="B33" s="152"/>
      <c r="C33" s="160"/>
      <c r="D33" s="161">
        <v>3</v>
      </c>
      <c r="E33" s="194" t="s">
        <v>17</v>
      </c>
      <c r="F33" s="195"/>
      <c r="G33" s="180"/>
    </row>
    <row r="34" spans="1:7" s="150" customFormat="1" ht="13.5">
      <c r="A34" s="159"/>
      <c r="B34" s="152"/>
      <c r="C34" s="153">
        <v>2</v>
      </c>
      <c r="D34" s="196" t="s">
        <v>18</v>
      </c>
      <c r="E34" s="196"/>
      <c r="F34" s="197"/>
      <c r="G34" s="154"/>
    </row>
    <row r="35" spans="1:7" s="150" customFormat="1" ht="24" customHeight="1">
      <c r="A35" s="162" t="s">
        <v>55</v>
      </c>
      <c r="B35" s="163"/>
      <c r="C35" s="164"/>
      <c r="D35" s="165">
        <v>1</v>
      </c>
      <c r="E35" s="198" t="s">
        <v>18</v>
      </c>
      <c r="F35" s="199"/>
      <c r="G35" s="181"/>
    </row>
    <row r="36" spans="1:7" s="150" customFormat="1" ht="13.5" customHeight="1">
      <c r="A36" s="155"/>
      <c r="B36" s="166">
        <v>5</v>
      </c>
      <c r="C36" s="192" t="s">
        <v>56</v>
      </c>
      <c r="D36" s="192"/>
      <c r="E36" s="192"/>
      <c r="F36" s="193"/>
      <c r="G36" s="149"/>
    </row>
    <row r="37" spans="1:7" s="150" customFormat="1" ht="13.5" customHeight="1">
      <c r="A37" s="159"/>
      <c r="B37" s="152"/>
      <c r="C37" s="153">
        <v>1</v>
      </c>
      <c r="D37" s="196" t="s">
        <v>57</v>
      </c>
      <c r="E37" s="196"/>
      <c r="F37" s="197"/>
      <c r="G37" s="154"/>
    </row>
    <row r="38" spans="1:7" s="150" customFormat="1" ht="24" customHeight="1">
      <c r="A38" s="159" t="s">
        <v>58</v>
      </c>
      <c r="B38" s="152"/>
      <c r="C38" s="160"/>
      <c r="D38" s="161">
        <v>1</v>
      </c>
      <c r="E38" s="194" t="s">
        <v>19</v>
      </c>
      <c r="F38" s="195"/>
      <c r="G38" s="180"/>
    </row>
    <row r="39" spans="1:7" s="150" customFormat="1" ht="24" customHeight="1">
      <c r="A39" s="159" t="s">
        <v>59</v>
      </c>
      <c r="B39" s="152"/>
      <c r="C39" s="160"/>
      <c r="D39" s="161">
        <v>2</v>
      </c>
      <c r="E39" s="194" t="s">
        <v>20</v>
      </c>
      <c r="F39" s="195"/>
      <c r="G39" s="180"/>
    </row>
    <row r="40" spans="1:7" s="150" customFormat="1" ht="13.5">
      <c r="A40" s="159"/>
      <c r="B40" s="152"/>
      <c r="C40" s="153">
        <v>2</v>
      </c>
      <c r="D40" s="196" t="s">
        <v>60</v>
      </c>
      <c r="E40" s="196"/>
      <c r="F40" s="197"/>
      <c r="G40" s="154"/>
    </row>
    <row r="41" spans="1:7" s="150" customFormat="1" ht="24" customHeight="1">
      <c r="A41" s="159" t="s">
        <v>61</v>
      </c>
      <c r="B41" s="152"/>
      <c r="C41" s="160"/>
      <c r="D41" s="161">
        <v>1</v>
      </c>
      <c r="E41" s="194" t="s">
        <v>21</v>
      </c>
      <c r="F41" s="195"/>
      <c r="G41" s="180"/>
    </row>
    <row r="42" spans="1:7" s="150" customFormat="1" ht="24" customHeight="1">
      <c r="A42" s="162" t="s">
        <v>62</v>
      </c>
      <c r="B42" s="163"/>
      <c r="C42" s="164"/>
      <c r="D42" s="165">
        <v>2</v>
      </c>
      <c r="E42" s="198" t="s">
        <v>22</v>
      </c>
      <c r="F42" s="199"/>
      <c r="G42" s="181"/>
    </row>
    <row r="43" spans="1:7" s="150" customFormat="1" ht="13.5">
      <c r="A43" s="155"/>
      <c r="B43" s="166">
        <v>7</v>
      </c>
      <c r="C43" s="192" t="s">
        <v>63</v>
      </c>
      <c r="D43" s="192"/>
      <c r="E43" s="192"/>
      <c r="F43" s="193"/>
      <c r="G43" s="167"/>
    </row>
    <row r="44" spans="1:7" s="150" customFormat="1" ht="13.5">
      <c r="A44" s="159"/>
      <c r="B44" s="152"/>
      <c r="C44" s="153">
        <v>1</v>
      </c>
      <c r="D44" s="196" t="s">
        <v>64</v>
      </c>
      <c r="E44" s="196"/>
      <c r="F44" s="197"/>
      <c r="G44" s="154"/>
    </row>
    <row r="45" spans="1:7" s="150" customFormat="1" ht="24" customHeight="1">
      <c r="A45" s="159" t="s">
        <v>65</v>
      </c>
      <c r="B45" s="152"/>
      <c r="C45" s="160"/>
      <c r="D45" s="161">
        <v>1</v>
      </c>
      <c r="E45" s="194" t="s">
        <v>23</v>
      </c>
      <c r="F45" s="195"/>
      <c r="G45" s="180"/>
    </row>
    <row r="46" spans="1:7" s="150" customFormat="1" ht="24" customHeight="1">
      <c r="A46" s="162" t="s">
        <v>66</v>
      </c>
      <c r="B46" s="163"/>
      <c r="C46" s="164"/>
      <c r="D46" s="165">
        <v>2</v>
      </c>
      <c r="E46" s="198" t="s">
        <v>24</v>
      </c>
      <c r="F46" s="199"/>
      <c r="G46" s="181"/>
    </row>
    <row r="47" spans="1:7" s="150" customFormat="1" ht="13.5">
      <c r="A47" s="155"/>
      <c r="B47" s="166">
        <v>8</v>
      </c>
      <c r="C47" s="192" t="s">
        <v>1</v>
      </c>
      <c r="D47" s="192"/>
      <c r="E47" s="192"/>
      <c r="F47" s="193"/>
      <c r="G47" s="149"/>
    </row>
    <row r="48" spans="1:7" s="150" customFormat="1" ht="13.5">
      <c r="A48" s="159"/>
      <c r="B48" s="152"/>
      <c r="C48" s="153">
        <v>1</v>
      </c>
      <c r="D48" s="196" t="s">
        <v>138</v>
      </c>
      <c r="E48" s="196"/>
      <c r="F48" s="197"/>
      <c r="G48" s="154"/>
    </row>
    <row r="49" spans="1:7" s="150" customFormat="1" ht="24" customHeight="1">
      <c r="A49" s="159" t="s">
        <v>67</v>
      </c>
      <c r="B49" s="152"/>
      <c r="C49" s="160"/>
      <c r="D49" s="161">
        <v>1</v>
      </c>
      <c r="E49" s="194" t="s">
        <v>197</v>
      </c>
      <c r="F49" s="195"/>
      <c r="G49" s="180"/>
    </row>
    <row r="50" spans="1:7" s="150" customFormat="1" ht="13.5" customHeight="1">
      <c r="A50" s="159"/>
      <c r="B50" s="152"/>
      <c r="C50" s="153">
        <v>2</v>
      </c>
      <c r="D50" s="196" t="s">
        <v>198</v>
      </c>
      <c r="E50" s="196"/>
      <c r="F50" s="197"/>
      <c r="G50" s="154"/>
    </row>
    <row r="51" spans="1:7" s="150" customFormat="1" ht="24" customHeight="1">
      <c r="A51" s="159" t="s">
        <v>68</v>
      </c>
      <c r="B51" s="152"/>
      <c r="C51" s="160"/>
      <c r="D51" s="161">
        <v>1</v>
      </c>
      <c r="E51" s="194" t="s">
        <v>199</v>
      </c>
      <c r="F51" s="195"/>
      <c r="G51" s="180"/>
    </row>
    <row r="52" spans="1:7" s="150" customFormat="1" ht="13.5" customHeight="1">
      <c r="A52" s="159"/>
      <c r="B52" s="152"/>
      <c r="C52" s="153">
        <v>3</v>
      </c>
      <c r="D52" s="196" t="s">
        <v>200</v>
      </c>
      <c r="E52" s="196"/>
      <c r="F52" s="197"/>
      <c r="G52" s="154"/>
    </row>
    <row r="53" spans="1:7" s="150" customFormat="1" ht="24" customHeight="1">
      <c r="A53" s="159" t="s">
        <v>69</v>
      </c>
      <c r="B53" s="152"/>
      <c r="C53" s="160"/>
      <c r="D53" s="161">
        <v>1</v>
      </c>
      <c r="E53" s="194" t="s">
        <v>201</v>
      </c>
      <c r="F53" s="195"/>
      <c r="G53" s="180"/>
    </row>
    <row r="54" spans="1:7" s="150" customFormat="1" ht="13.5" customHeight="1">
      <c r="A54" s="159"/>
      <c r="B54" s="152"/>
      <c r="C54" s="153">
        <v>4</v>
      </c>
      <c r="D54" s="196" t="s">
        <v>202</v>
      </c>
      <c r="E54" s="196"/>
      <c r="F54" s="197"/>
      <c r="G54" s="154"/>
    </row>
    <row r="55" spans="1:7" s="150" customFormat="1" ht="24" customHeight="1">
      <c r="A55" s="159" t="s">
        <v>70</v>
      </c>
      <c r="B55" s="152"/>
      <c r="C55" s="160"/>
      <c r="D55" s="161">
        <v>1</v>
      </c>
      <c r="E55" s="194" t="s">
        <v>205</v>
      </c>
      <c r="F55" s="195"/>
      <c r="G55" s="180"/>
    </row>
    <row r="56" spans="1:7" s="150" customFormat="1" ht="13.5" customHeight="1">
      <c r="A56" s="168"/>
      <c r="B56" s="152"/>
      <c r="C56" s="153">
        <v>5</v>
      </c>
      <c r="D56" s="196" t="s">
        <v>203</v>
      </c>
      <c r="E56" s="196"/>
      <c r="F56" s="197"/>
      <c r="G56" s="154"/>
    </row>
    <row r="57" spans="1:7" s="150" customFormat="1" ht="24" customHeight="1" thickBot="1">
      <c r="A57" s="169" t="s">
        <v>71</v>
      </c>
      <c r="B57" s="170"/>
      <c r="C57" s="171"/>
      <c r="D57" s="172">
        <v>1</v>
      </c>
      <c r="E57" s="190" t="s">
        <v>204</v>
      </c>
      <c r="F57" s="191"/>
      <c r="G57" s="182"/>
    </row>
    <row r="58" spans="1:7" s="150" customFormat="1" ht="13.5" customHeight="1">
      <c r="A58" s="155"/>
      <c r="B58" s="166">
        <v>6</v>
      </c>
      <c r="C58" s="192" t="s">
        <v>72</v>
      </c>
      <c r="D58" s="192"/>
      <c r="E58" s="192"/>
      <c r="F58" s="193"/>
      <c r="G58" s="167"/>
    </row>
    <row r="59" spans="1:7" s="150" customFormat="1" ht="13.5" customHeight="1">
      <c r="A59" s="159"/>
      <c r="B59" s="152"/>
      <c r="C59" s="173">
        <v>1</v>
      </c>
      <c r="D59" s="188" t="s">
        <v>73</v>
      </c>
      <c r="E59" s="188"/>
      <c r="F59" s="189"/>
      <c r="G59" s="154"/>
    </row>
    <row r="60" spans="1:7" s="150" customFormat="1" ht="24" customHeight="1">
      <c r="A60" s="159" t="s">
        <v>74</v>
      </c>
      <c r="B60" s="152"/>
      <c r="C60" s="174"/>
      <c r="D60" s="175">
        <v>1</v>
      </c>
      <c r="E60" s="185" t="s">
        <v>75</v>
      </c>
      <c r="F60" s="183"/>
      <c r="G60" s="180"/>
    </row>
    <row r="61" spans="1:7" s="150" customFormat="1" ht="13.5" customHeight="1">
      <c r="A61" s="159"/>
      <c r="B61" s="152"/>
      <c r="C61" s="173">
        <v>2</v>
      </c>
      <c r="D61" s="188" t="s">
        <v>76</v>
      </c>
      <c r="E61" s="188"/>
      <c r="F61" s="189"/>
      <c r="G61" s="154"/>
    </row>
    <row r="62" spans="1:7" s="150" customFormat="1" ht="24" customHeight="1">
      <c r="A62" s="159" t="s">
        <v>77</v>
      </c>
      <c r="B62" s="152"/>
      <c r="C62" s="174"/>
      <c r="D62" s="175">
        <v>1</v>
      </c>
      <c r="E62" s="185" t="s">
        <v>78</v>
      </c>
      <c r="F62" s="183"/>
      <c r="G62" s="180"/>
    </row>
    <row r="63" spans="1:7" s="150" customFormat="1" ht="24" customHeight="1">
      <c r="A63" s="159" t="s">
        <v>79</v>
      </c>
      <c r="B63" s="152"/>
      <c r="C63" s="174"/>
      <c r="D63" s="175">
        <v>2</v>
      </c>
      <c r="E63" s="185" t="s">
        <v>25</v>
      </c>
      <c r="F63" s="183"/>
      <c r="G63" s="180"/>
    </row>
    <row r="64" spans="1:7" s="150" customFormat="1" ht="13.5">
      <c r="A64" s="159"/>
      <c r="B64" s="152"/>
      <c r="C64" s="173">
        <v>3</v>
      </c>
      <c r="D64" s="188" t="s">
        <v>80</v>
      </c>
      <c r="E64" s="188"/>
      <c r="F64" s="189"/>
      <c r="G64" s="154"/>
    </row>
    <row r="65" spans="1:7" s="150" customFormat="1" ht="24" customHeight="1">
      <c r="A65" s="159" t="s">
        <v>81</v>
      </c>
      <c r="B65" s="152"/>
      <c r="C65" s="174"/>
      <c r="D65" s="175">
        <v>1</v>
      </c>
      <c r="E65" s="185" t="s">
        <v>82</v>
      </c>
      <c r="F65" s="183"/>
      <c r="G65" s="180"/>
    </row>
    <row r="66" spans="1:7" s="150" customFormat="1" ht="24" customHeight="1">
      <c r="A66" s="159" t="s">
        <v>83</v>
      </c>
      <c r="B66" s="152"/>
      <c r="C66" s="173"/>
      <c r="D66" s="175">
        <v>2</v>
      </c>
      <c r="E66" s="185" t="s">
        <v>212</v>
      </c>
      <c r="F66" s="183"/>
      <c r="G66" s="180"/>
    </row>
    <row r="67" spans="1:7" s="150" customFormat="1" ht="24" customHeight="1">
      <c r="A67" s="159" t="s">
        <v>84</v>
      </c>
      <c r="B67" s="152"/>
      <c r="C67" s="173"/>
      <c r="D67" s="175">
        <v>3</v>
      </c>
      <c r="E67" s="185" t="s">
        <v>85</v>
      </c>
      <c r="F67" s="183"/>
      <c r="G67" s="180"/>
    </row>
    <row r="68" spans="1:7" s="150" customFormat="1" ht="24" customHeight="1">
      <c r="A68" s="159" t="s">
        <v>86</v>
      </c>
      <c r="B68" s="152"/>
      <c r="C68" s="173"/>
      <c r="D68" s="175">
        <v>4</v>
      </c>
      <c r="E68" s="185" t="s">
        <v>87</v>
      </c>
      <c r="F68" s="183"/>
      <c r="G68" s="180"/>
    </row>
    <row r="69" spans="1:7" s="150" customFormat="1" ht="13.5" customHeight="1">
      <c r="A69" s="159"/>
      <c r="B69" s="152"/>
      <c r="C69" s="173">
        <v>4</v>
      </c>
      <c r="D69" s="188" t="s">
        <v>88</v>
      </c>
      <c r="E69" s="188"/>
      <c r="F69" s="189"/>
      <c r="G69" s="154"/>
    </row>
    <row r="70" spans="1:7" s="150" customFormat="1" ht="24" customHeight="1">
      <c r="A70" s="159" t="s">
        <v>89</v>
      </c>
      <c r="B70" s="152"/>
      <c r="C70" s="173"/>
      <c r="D70" s="175">
        <v>1</v>
      </c>
      <c r="E70" s="185" t="s">
        <v>214</v>
      </c>
      <c r="F70" s="183"/>
      <c r="G70" s="180"/>
    </row>
    <row r="71" spans="1:7" s="150" customFormat="1" ht="24" customHeight="1">
      <c r="A71" s="159" t="s">
        <v>90</v>
      </c>
      <c r="B71" s="152"/>
      <c r="C71" s="173"/>
      <c r="D71" s="175">
        <v>2</v>
      </c>
      <c r="E71" s="185" t="s">
        <v>215</v>
      </c>
      <c r="F71" s="183"/>
      <c r="G71" s="180"/>
    </row>
    <row r="72" spans="1:7" s="150" customFormat="1" ht="24" customHeight="1">
      <c r="A72" s="159" t="s">
        <v>91</v>
      </c>
      <c r="B72" s="152"/>
      <c r="C72" s="173"/>
      <c r="D72" s="175">
        <v>3</v>
      </c>
      <c r="E72" s="185" t="s">
        <v>189</v>
      </c>
      <c r="F72" s="183"/>
      <c r="G72" s="180"/>
    </row>
    <row r="73" spans="1:7" s="150" customFormat="1" ht="24" customHeight="1">
      <c r="A73" s="159" t="s">
        <v>92</v>
      </c>
      <c r="B73" s="152"/>
      <c r="C73" s="173"/>
      <c r="D73" s="175">
        <v>4</v>
      </c>
      <c r="E73" s="185" t="s">
        <v>216</v>
      </c>
      <c r="F73" s="183"/>
      <c r="G73" s="180"/>
    </row>
    <row r="74" spans="1:7" s="150" customFormat="1" ht="24" customHeight="1">
      <c r="A74" s="159" t="s">
        <v>93</v>
      </c>
      <c r="B74" s="152"/>
      <c r="C74" s="173"/>
      <c r="D74" s="175">
        <v>5</v>
      </c>
      <c r="E74" s="185" t="s">
        <v>217</v>
      </c>
      <c r="F74" s="183"/>
      <c r="G74" s="180"/>
    </row>
    <row r="75" spans="1:7" s="150" customFormat="1" ht="24" customHeight="1">
      <c r="A75" s="159" t="s">
        <v>188</v>
      </c>
      <c r="B75" s="152"/>
      <c r="C75" s="173"/>
      <c r="D75" s="175">
        <v>6</v>
      </c>
      <c r="E75" s="183" t="s">
        <v>218</v>
      </c>
      <c r="F75" s="184"/>
      <c r="G75" s="180"/>
    </row>
    <row r="76" spans="1:7" s="150" customFormat="1" ht="13.5" customHeight="1">
      <c r="A76" s="159"/>
      <c r="B76" s="152"/>
      <c r="C76" s="173">
        <v>5</v>
      </c>
      <c r="D76" s="188" t="s">
        <v>94</v>
      </c>
      <c r="E76" s="188"/>
      <c r="F76" s="189"/>
      <c r="G76" s="154"/>
    </row>
    <row r="77" spans="1:7" s="150" customFormat="1" ht="24" customHeight="1">
      <c r="A77" s="159" t="s">
        <v>95</v>
      </c>
      <c r="B77" s="152"/>
      <c r="C77" s="173"/>
      <c r="D77" s="175">
        <v>1</v>
      </c>
      <c r="E77" s="185" t="s">
        <v>96</v>
      </c>
      <c r="F77" s="183"/>
      <c r="G77" s="180"/>
    </row>
    <row r="78" spans="1:7" s="150" customFormat="1" ht="24" customHeight="1">
      <c r="A78" s="159" t="s">
        <v>97</v>
      </c>
      <c r="B78" s="152"/>
      <c r="C78" s="173"/>
      <c r="D78" s="175">
        <v>2</v>
      </c>
      <c r="E78" s="185" t="s">
        <v>98</v>
      </c>
      <c r="F78" s="183"/>
      <c r="G78" s="180"/>
    </row>
    <row r="79" spans="1:7" s="150" customFormat="1" ht="13.5" customHeight="1">
      <c r="A79" s="159"/>
      <c r="B79" s="152"/>
      <c r="C79" s="173">
        <v>6</v>
      </c>
      <c r="D79" s="188" t="s">
        <v>99</v>
      </c>
      <c r="E79" s="188"/>
      <c r="F79" s="189"/>
      <c r="G79" s="154"/>
    </row>
    <row r="80" spans="1:7" s="150" customFormat="1" ht="24" customHeight="1">
      <c r="A80" s="159" t="s">
        <v>100</v>
      </c>
      <c r="B80" s="152"/>
      <c r="C80" s="173"/>
      <c r="D80" s="175">
        <v>1</v>
      </c>
      <c r="E80" s="185" t="s">
        <v>26</v>
      </c>
      <c r="F80" s="183"/>
      <c r="G80" s="180"/>
    </row>
    <row r="81" spans="1:7" s="150" customFormat="1" ht="24" customHeight="1">
      <c r="A81" s="159" t="s">
        <v>101</v>
      </c>
      <c r="B81" s="152"/>
      <c r="C81" s="173"/>
      <c r="D81" s="175">
        <v>2</v>
      </c>
      <c r="E81" s="185" t="s">
        <v>27</v>
      </c>
      <c r="F81" s="183"/>
      <c r="G81" s="180"/>
    </row>
    <row r="82" spans="1:7" s="150" customFormat="1" ht="24" customHeight="1" thickBot="1">
      <c r="A82" s="169" t="s">
        <v>102</v>
      </c>
      <c r="B82" s="170"/>
      <c r="C82" s="176"/>
      <c r="D82" s="177">
        <v>3</v>
      </c>
      <c r="E82" s="186" t="s">
        <v>28</v>
      </c>
      <c r="F82" s="187"/>
      <c r="G82" s="182"/>
    </row>
    <row r="83" ht="13.5" customHeight="1"/>
    <row r="86" spans="7:11" ht="13.5">
      <c r="G86" s="134" t="s">
        <v>103</v>
      </c>
      <c r="H86" s="134" t="s">
        <v>104</v>
      </c>
      <c r="I86" s="134" t="s">
        <v>105</v>
      </c>
      <c r="J86" s="134" t="s">
        <v>106</v>
      </c>
      <c r="K86" s="134" t="s">
        <v>0</v>
      </c>
    </row>
    <row r="87"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sheetData>
  <sheetProtection password="EB9A" sheet="1" objects="1" scenarios="1"/>
  <mergeCells count="73">
    <mergeCell ref="B10:F10"/>
    <mergeCell ref="C11:F11"/>
    <mergeCell ref="D12:F12"/>
    <mergeCell ref="E13:F13"/>
    <mergeCell ref="E14:F14"/>
    <mergeCell ref="E15:F15"/>
    <mergeCell ref="C16:F16"/>
    <mergeCell ref="D17:F17"/>
    <mergeCell ref="E18:F18"/>
    <mergeCell ref="E19:F19"/>
    <mergeCell ref="D20:F20"/>
    <mergeCell ref="E21:F21"/>
    <mergeCell ref="E22:F22"/>
    <mergeCell ref="E23:F23"/>
    <mergeCell ref="C24:F24"/>
    <mergeCell ref="D25:F25"/>
    <mergeCell ref="E26:F26"/>
    <mergeCell ref="E27:F27"/>
    <mergeCell ref="E28:F28"/>
    <mergeCell ref="C29:F29"/>
    <mergeCell ref="D30:F30"/>
    <mergeCell ref="E31:F31"/>
    <mergeCell ref="E32:F32"/>
    <mergeCell ref="E33:F33"/>
    <mergeCell ref="D34:F34"/>
    <mergeCell ref="E35:F35"/>
    <mergeCell ref="C36:F36"/>
    <mergeCell ref="D37:F37"/>
    <mergeCell ref="E38:F38"/>
    <mergeCell ref="E39:F39"/>
    <mergeCell ref="D40:F40"/>
    <mergeCell ref="E41:F41"/>
    <mergeCell ref="E42:F42"/>
    <mergeCell ref="C43:F43"/>
    <mergeCell ref="D44:F44"/>
    <mergeCell ref="E45:F45"/>
    <mergeCell ref="E46:F46"/>
    <mergeCell ref="C47:F47"/>
    <mergeCell ref="D48:F48"/>
    <mergeCell ref="E49:F49"/>
    <mergeCell ref="D50:F50"/>
    <mergeCell ref="E51:F51"/>
    <mergeCell ref="D52:F52"/>
    <mergeCell ref="E53:F53"/>
    <mergeCell ref="D54:F54"/>
    <mergeCell ref="E55:F55"/>
    <mergeCell ref="D56:F56"/>
    <mergeCell ref="E57:F57"/>
    <mergeCell ref="C58:F58"/>
    <mergeCell ref="D59:F59"/>
    <mergeCell ref="E60:F60"/>
    <mergeCell ref="D61:F61"/>
    <mergeCell ref="E62:F62"/>
    <mergeCell ref="E63:F63"/>
    <mergeCell ref="D64:F64"/>
    <mergeCell ref="E65:F65"/>
    <mergeCell ref="E66:F66"/>
    <mergeCell ref="E67:F67"/>
    <mergeCell ref="E68:F68"/>
    <mergeCell ref="D69:F69"/>
    <mergeCell ref="E70:F70"/>
    <mergeCell ref="E71:F71"/>
    <mergeCell ref="E72:F72"/>
    <mergeCell ref="E73:F73"/>
    <mergeCell ref="E74:F74"/>
    <mergeCell ref="E75:F75"/>
    <mergeCell ref="E80:F80"/>
    <mergeCell ref="E81:F81"/>
    <mergeCell ref="E82:F82"/>
    <mergeCell ref="D76:F76"/>
    <mergeCell ref="E77:F77"/>
    <mergeCell ref="E78:F78"/>
    <mergeCell ref="D79:F79"/>
  </mergeCells>
  <dataValidations count="1">
    <dataValidation type="list" allowBlank="1" showInputMessage="1" showErrorMessage="1" sqref="G77:G78 G80:G82 G18:G19 G13:G15 G70:G75 G65:G68 G62:G63 G60 G57 G55 G53 G51 G49 G45:G46 G41:G42 G38:G39 G35 G31:G33 G26:G28 G21:G23">
      <formula1>$G$86:$K$86</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56"/>
  <sheetViews>
    <sheetView view="pageBreakPreview" zoomScaleSheetLayoutView="100" zoomScalePageLayoutView="0" workbookViewId="0" topLeftCell="A1">
      <selection activeCell="A3" sqref="A3"/>
    </sheetView>
  </sheetViews>
  <sheetFormatPr defaultColWidth="9.00390625" defaultRowHeight="13.5"/>
  <cols>
    <col min="1" max="2" width="9.00390625" style="9" customWidth="1"/>
    <col min="3" max="3" width="9.00390625" style="10" customWidth="1"/>
    <col min="4" max="4" width="9.00390625" style="11" customWidth="1"/>
    <col min="5" max="6" width="9.00390625" style="10" customWidth="1"/>
    <col min="7" max="16384" width="9.00390625" style="9" customWidth="1"/>
  </cols>
  <sheetData>
    <row r="1" ht="102.75" customHeight="1" thickBot="1"/>
    <row r="2" spans="3:16" ht="27" customHeight="1" thickBot="1">
      <c r="C2" s="9"/>
      <c r="D2" s="9"/>
      <c r="E2" s="9"/>
      <c r="F2" s="9"/>
      <c r="I2" s="206" t="s">
        <v>107</v>
      </c>
      <c r="J2" s="206"/>
      <c r="K2" s="207">
        <f>'評点入力シート'!F3</f>
        <v>0</v>
      </c>
      <c r="L2" s="208"/>
      <c r="M2" s="208"/>
      <c r="N2" s="208"/>
      <c r="O2" s="208"/>
      <c r="P2" s="209"/>
    </row>
    <row r="3" spans="3:16" ht="19.5" customHeight="1">
      <c r="C3" s="9"/>
      <c r="D3" s="9"/>
      <c r="E3" s="9"/>
      <c r="F3" s="9"/>
      <c r="I3" s="12"/>
      <c r="J3" s="12"/>
      <c r="K3" s="13"/>
      <c r="L3" s="13"/>
      <c r="M3" s="13"/>
      <c r="N3" s="13"/>
      <c r="O3" s="13"/>
      <c r="P3" s="13"/>
    </row>
    <row r="4" ht="19.5" customHeight="1">
      <c r="A4" s="14" t="str">
        <f>IF(AC110&lt;26,"評点が入力されていない項目があるため、正しいグラフが表示できません。",IF(Y142&lt;18,"評点が入力されていない項目があるため、正しいグラフが表示できません。",""))</f>
        <v>評点が入力されていない項目があるため、正しいグラフが表示できません。</v>
      </c>
    </row>
    <row r="63" ht="14.25" thickBot="1"/>
    <row r="64" spans="1:29" ht="13.5">
      <c r="A64" s="15"/>
      <c r="B64" s="85"/>
      <c r="C64" s="17"/>
      <c r="D64" s="20"/>
      <c r="E64" s="16"/>
      <c r="F64" s="17"/>
      <c r="G64" s="17"/>
      <c r="H64" s="17"/>
      <c r="I64" s="18"/>
      <c r="J64" s="18"/>
      <c r="K64" s="19"/>
      <c r="L64" s="17"/>
      <c r="M64" s="20"/>
      <c r="N64" s="16"/>
      <c r="O64" s="17"/>
      <c r="P64" s="17"/>
      <c r="Q64" s="18"/>
      <c r="R64" s="19"/>
      <c r="S64" s="17"/>
      <c r="T64" s="17"/>
      <c r="U64" s="20"/>
      <c r="V64" s="16"/>
      <c r="W64" s="18"/>
      <c r="X64" s="19"/>
      <c r="Y64" s="17"/>
      <c r="Z64" s="17"/>
      <c r="AA64" s="17"/>
      <c r="AB64" s="20"/>
      <c r="AC64" s="21"/>
    </row>
    <row r="65" spans="1:29" ht="13.5">
      <c r="A65" s="22"/>
      <c r="B65" s="86"/>
      <c r="C65" s="24"/>
      <c r="D65" s="27"/>
      <c r="E65" s="23"/>
      <c r="F65" s="24"/>
      <c r="G65" s="24"/>
      <c r="H65" s="24"/>
      <c r="I65" s="25"/>
      <c r="J65" s="25"/>
      <c r="K65" s="26"/>
      <c r="L65" s="24"/>
      <c r="M65" s="27"/>
      <c r="N65" s="23"/>
      <c r="O65" s="24"/>
      <c r="P65" s="24"/>
      <c r="Q65" s="25"/>
      <c r="R65" s="26"/>
      <c r="S65" s="24"/>
      <c r="T65" s="24"/>
      <c r="U65" s="27"/>
      <c r="V65" s="23"/>
      <c r="W65" s="25"/>
      <c r="X65" s="26"/>
      <c r="Y65" s="24"/>
      <c r="Z65" s="24"/>
      <c r="AA65" s="24"/>
      <c r="AB65" s="27"/>
      <c r="AC65" s="21"/>
    </row>
    <row r="66" spans="1:29" ht="13.5">
      <c r="A66" s="22"/>
      <c r="B66" s="86"/>
      <c r="C66" s="24"/>
      <c r="D66" s="27"/>
      <c r="E66" s="23"/>
      <c r="F66" s="24"/>
      <c r="G66" s="24"/>
      <c r="H66" s="24"/>
      <c r="I66" s="25"/>
      <c r="J66" s="25"/>
      <c r="K66" s="26"/>
      <c r="L66" s="24"/>
      <c r="M66" s="27"/>
      <c r="N66" s="23"/>
      <c r="O66" s="24"/>
      <c r="P66" s="24"/>
      <c r="Q66" s="25"/>
      <c r="R66" s="26"/>
      <c r="S66" s="24"/>
      <c r="T66" s="24"/>
      <c r="U66" s="27"/>
      <c r="V66" s="23"/>
      <c r="W66" s="25"/>
      <c r="X66" s="26"/>
      <c r="Y66" s="24"/>
      <c r="Z66" s="24"/>
      <c r="AA66" s="24"/>
      <c r="AB66" s="27"/>
      <c r="AC66" s="21"/>
    </row>
    <row r="67" spans="1:29" ht="14.25" thickBot="1">
      <c r="A67" s="28"/>
      <c r="B67" s="87"/>
      <c r="C67" s="30"/>
      <c r="D67" s="33"/>
      <c r="E67" s="29"/>
      <c r="F67" s="30"/>
      <c r="G67" s="30"/>
      <c r="H67" s="30"/>
      <c r="I67" s="31"/>
      <c r="J67" s="31"/>
      <c r="K67" s="32"/>
      <c r="L67" s="30"/>
      <c r="M67" s="33"/>
      <c r="N67" s="29"/>
      <c r="O67" s="30"/>
      <c r="P67" s="30"/>
      <c r="Q67" s="31"/>
      <c r="R67" s="32"/>
      <c r="S67" s="30"/>
      <c r="T67" s="30"/>
      <c r="U67" s="33"/>
      <c r="V67" s="29"/>
      <c r="W67" s="31"/>
      <c r="X67" s="32"/>
      <c r="Y67" s="30"/>
      <c r="Z67" s="30"/>
      <c r="AA67" s="30"/>
      <c r="AB67" s="33"/>
      <c r="AC67" s="21"/>
    </row>
    <row r="68" spans="1:29" ht="15" thickBot="1" thickTop="1">
      <c r="A68" s="34"/>
      <c r="B68" s="87"/>
      <c r="C68" s="30"/>
      <c r="D68" s="33"/>
      <c r="E68" s="29"/>
      <c r="F68" s="30"/>
      <c r="G68" s="30"/>
      <c r="H68" s="30"/>
      <c r="I68" s="31"/>
      <c r="J68" s="31"/>
      <c r="K68" s="32"/>
      <c r="L68" s="30"/>
      <c r="M68" s="33"/>
      <c r="N68" s="29"/>
      <c r="O68" s="30"/>
      <c r="P68" s="30"/>
      <c r="Q68" s="31"/>
      <c r="R68" s="32"/>
      <c r="S68" s="30"/>
      <c r="T68" s="30"/>
      <c r="U68" s="33"/>
      <c r="V68" s="29"/>
      <c r="W68" s="31"/>
      <c r="X68" s="32"/>
      <c r="Y68" s="30"/>
      <c r="Z68" s="30"/>
      <c r="AA68" s="30"/>
      <c r="AB68" s="33"/>
      <c r="AC68" s="21"/>
    </row>
    <row r="69" spans="1:29" ht="15" thickBot="1" thickTop="1">
      <c r="A69" s="35"/>
      <c r="B69" s="88"/>
      <c r="C69" s="36"/>
      <c r="D69" s="89"/>
      <c r="E69" s="36"/>
      <c r="F69" s="36"/>
      <c r="G69" s="36"/>
      <c r="H69" s="36"/>
      <c r="I69" s="36"/>
      <c r="J69" s="37"/>
      <c r="K69" s="90"/>
      <c r="L69" s="36"/>
      <c r="M69" s="89"/>
      <c r="N69" s="36"/>
      <c r="O69" s="36"/>
      <c r="P69" s="36"/>
      <c r="Q69" s="37"/>
      <c r="R69" s="90"/>
      <c r="S69" s="36"/>
      <c r="T69" s="36"/>
      <c r="U69" s="89"/>
      <c r="V69" s="36"/>
      <c r="W69" s="37"/>
      <c r="X69" s="90"/>
      <c r="Y69" s="36"/>
      <c r="Z69" s="36"/>
      <c r="AA69" s="36"/>
      <c r="AB69" s="89"/>
      <c r="AC69" s="38"/>
    </row>
    <row r="70" spans="1:13" ht="15" thickBot="1" thickTop="1">
      <c r="A70" s="39"/>
      <c r="B70" s="40"/>
      <c r="C70" s="41"/>
      <c r="D70" s="41"/>
      <c r="E70" s="41"/>
      <c r="F70" s="41"/>
      <c r="G70" s="41"/>
      <c r="H70" s="41"/>
      <c r="I70" s="42"/>
      <c r="J70" s="43"/>
      <c r="K70" s="43"/>
      <c r="L70" s="43"/>
      <c r="M70" s="44"/>
    </row>
    <row r="71" spans="2:12" ht="15" thickBot="1" thickTop="1">
      <c r="B71" s="45"/>
      <c r="C71" s="46"/>
      <c r="D71" s="46"/>
      <c r="E71" s="46"/>
      <c r="F71" s="46"/>
      <c r="G71" s="46"/>
      <c r="H71" s="46"/>
      <c r="I71" s="47"/>
      <c r="J71" s="48"/>
      <c r="K71" s="48"/>
      <c r="L71" s="48"/>
    </row>
    <row r="73" ht="14.25" thickBot="1"/>
    <row r="74" spans="1:29" ht="13.5">
      <c r="A74" s="15"/>
      <c r="B74" s="16"/>
      <c r="C74" s="17"/>
      <c r="D74" s="18"/>
      <c r="E74" s="19"/>
      <c r="F74" s="17"/>
      <c r="G74" s="17"/>
      <c r="H74" s="17"/>
      <c r="I74" s="18"/>
      <c r="J74" s="20"/>
      <c r="K74" s="16"/>
      <c r="L74" s="17"/>
      <c r="M74" s="18"/>
      <c r="N74" s="19"/>
      <c r="O74" s="17"/>
      <c r="P74" s="17"/>
      <c r="Q74" s="20"/>
      <c r="R74" s="16"/>
      <c r="S74" s="17"/>
      <c r="T74" s="17"/>
      <c r="U74" s="18"/>
      <c r="V74" s="19"/>
      <c r="W74" s="20"/>
      <c r="X74" s="16"/>
      <c r="Y74" s="17"/>
      <c r="Z74" s="17"/>
      <c r="AA74" s="17"/>
      <c r="AB74" s="20"/>
      <c r="AC74" s="21"/>
    </row>
    <row r="75" spans="1:29" ht="13.5">
      <c r="A75" s="22"/>
      <c r="B75" s="23"/>
      <c r="C75" s="24"/>
      <c r="D75" s="25"/>
      <c r="E75" s="26"/>
      <c r="F75" s="24"/>
      <c r="G75" s="24"/>
      <c r="H75" s="24"/>
      <c r="I75" s="25"/>
      <c r="J75" s="27"/>
      <c r="K75" s="23"/>
      <c r="L75" s="24"/>
      <c r="M75" s="25"/>
      <c r="N75" s="26"/>
      <c r="O75" s="24"/>
      <c r="P75" s="24"/>
      <c r="Q75" s="27"/>
      <c r="R75" s="23"/>
      <c r="S75" s="24"/>
      <c r="T75" s="24"/>
      <c r="U75" s="25"/>
      <c r="V75" s="26"/>
      <c r="W75" s="27"/>
      <c r="X75" s="23"/>
      <c r="Y75" s="24"/>
      <c r="Z75" s="24"/>
      <c r="AA75" s="24"/>
      <c r="AB75" s="27"/>
      <c r="AC75" s="21"/>
    </row>
    <row r="76" spans="1:29" ht="13.5">
      <c r="A76" s="22"/>
      <c r="B76" s="23"/>
      <c r="C76" s="24"/>
      <c r="D76" s="25"/>
      <c r="E76" s="26"/>
      <c r="F76" s="24"/>
      <c r="G76" s="24"/>
      <c r="H76" s="24"/>
      <c r="I76" s="25"/>
      <c r="J76" s="27"/>
      <c r="K76" s="23"/>
      <c r="L76" s="24"/>
      <c r="M76" s="25"/>
      <c r="N76" s="26"/>
      <c r="O76" s="24"/>
      <c r="P76" s="24"/>
      <c r="Q76" s="27"/>
      <c r="R76" s="23"/>
      <c r="S76" s="24"/>
      <c r="T76" s="24"/>
      <c r="U76" s="25"/>
      <c r="V76" s="26"/>
      <c r="W76" s="27"/>
      <c r="X76" s="23"/>
      <c r="Y76" s="24"/>
      <c r="Z76" s="24"/>
      <c r="AA76" s="24"/>
      <c r="AB76" s="27"/>
      <c r="AC76" s="21"/>
    </row>
    <row r="77" spans="1:29" ht="14.25" thickBot="1">
      <c r="A77" s="28"/>
      <c r="B77" s="29"/>
      <c r="C77" s="30"/>
      <c r="D77" s="31"/>
      <c r="E77" s="32"/>
      <c r="F77" s="30"/>
      <c r="G77" s="30"/>
      <c r="H77" s="30"/>
      <c r="I77" s="31"/>
      <c r="J77" s="33"/>
      <c r="K77" s="29"/>
      <c r="L77" s="30"/>
      <c r="M77" s="31"/>
      <c r="N77" s="32"/>
      <c r="O77" s="30"/>
      <c r="P77" s="30"/>
      <c r="Q77" s="33"/>
      <c r="R77" s="29"/>
      <c r="S77" s="30"/>
      <c r="T77" s="30"/>
      <c r="U77" s="31"/>
      <c r="V77" s="32"/>
      <c r="W77" s="33"/>
      <c r="X77" s="29"/>
      <c r="Y77" s="30"/>
      <c r="Z77" s="30"/>
      <c r="AA77" s="30"/>
      <c r="AB77" s="33"/>
      <c r="AC77" s="21"/>
    </row>
    <row r="78" spans="1:29" ht="15" thickBot="1" thickTop="1">
      <c r="A78" s="34"/>
      <c r="B78" s="29"/>
      <c r="C78" s="30"/>
      <c r="D78" s="31"/>
      <c r="E78" s="32"/>
      <c r="F78" s="30"/>
      <c r="G78" s="30"/>
      <c r="H78" s="30"/>
      <c r="I78" s="31"/>
      <c r="J78" s="33"/>
      <c r="K78" s="29"/>
      <c r="L78" s="30"/>
      <c r="M78" s="31"/>
      <c r="N78" s="32"/>
      <c r="O78" s="30"/>
      <c r="P78" s="30"/>
      <c r="Q78" s="33"/>
      <c r="R78" s="29"/>
      <c r="S78" s="30"/>
      <c r="T78" s="30"/>
      <c r="U78" s="31"/>
      <c r="V78" s="32"/>
      <c r="W78" s="33"/>
      <c r="X78" s="29"/>
      <c r="Y78" s="30"/>
      <c r="Z78" s="30"/>
      <c r="AA78" s="30"/>
      <c r="AB78" s="33"/>
      <c r="AC78" s="21"/>
    </row>
    <row r="79" spans="1:29" ht="15" thickBot="1" thickTop="1">
      <c r="A79" s="34"/>
      <c r="B79" s="49"/>
      <c r="C79" s="49"/>
      <c r="D79" s="50"/>
      <c r="E79" s="51"/>
      <c r="F79" s="49"/>
      <c r="G79" s="49"/>
      <c r="H79" s="49"/>
      <c r="I79" s="49"/>
      <c r="J79" s="52"/>
      <c r="K79" s="49"/>
      <c r="L79" s="49"/>
      <c r="M79" s="50"/>
      <c r="N79" s="51"/>
      <c r="O79" s="49"/>
      <c r="P79" s="49"/>
      <c r="Q79" s="52"/>
      <c r="R79" s="49"/>
      <c r="S79" s="49"/>
      <c r="T79" s="49"/>
      <c r="U79" s="50"/>
      <c r="V79" s="51"/>
      <c r="W79" s="52"/>
      <c r="X79" s="49"/>
      <c r="Y79" s="49"/>
      <c r="Z79" s="49"/>
      <c r="AA79" s="49"/>
      <c r="AB79" s="52"/>
      <c r="AC79" s="21"/>
    </row>
    <row r="80" spans="1:29" ht="15" thickBot="1" thickTop="1">
      <c r="A80" s="35"/>
      <c r="B80" s="36"/>
      <c r="C80" s="36"/>
      <c r="D80" s="37"/>
      <c r="E80" s="90"/>
      <c r="F80" s="36"/>
      <c r="G80" s="36"/>
      <c r="H80" s="36"/>
      <c r="I80" s="36"/>
      <c r="J80" s="89"/>
      <c r="K80" s="36"/>
      <c r="L80" s="36"/>
      <c r="M80" s="37"/>
      <c r="N80" s="90"/>
      <c r="O80" s="36"/>
      <c r="P80" s="36"/>
      <c r="Q80" s="89"/>
      <c r="R80" s="36"/>
      <c r="S80" s="36"/>
      <c r="T80" s="36"/>
      <c r="U80" s="37"/>
      <c r="V80" s="90"/>
      <c r="W80" s="89"/>
      <c r="X80" s="36"/>
      <c r="Y80" s="36"/>
      <c r="Z80" s="36"/>
      <c r="AA80" s="36"/>
      <c r="AB80" s="91"/>
      <c r="AC80" s="38"/>
    </row>
    <row r="81" spans="1:13" ht="15" thickBot="1" thickTop="1">
      <c r="A81" s="39"/>
      <c r="B81" s="40"/>
      <c r="C81" s="41"/>
      <c r="D81" s="41"/>
      <c r="E81" s="41"/>
      <c r="F81" s="41"/>
      <c r="G81" s="41"/>
      <c r="H81" s="41"/>
      <c r="I81" s="42"/>
      <c r="J81" s="43"/>
      <c r="K81" s="43"/>
      <c r="L81" s="43"/>
      <c r="M81" s="44"/>
    </row>
    <row r="82" spans="2:12" ht="15" thickBot="1" thickTop="1">
      <c r="B82" s="45"/>
      <c r="C82" s="46"/>
      <c r="D82" s="46"/>
      <c r="E82" s="46"/>
      <c r="F82" s="46"/>
      <c r="G82" s="46"/>
      <c r="H82" s="46"/>
      <c r="I82" s="47"/>
      <c r="J82" s="48"/>
      <c r="K82" s="48"/>
      <c r="L82" s="48"/>
    </row>
    <row r="83" spans="2:12" ht="13.5">
      <c r="B83" s="53"/>
      <c r="C83" s="54"/>
      <c r="D83" s="54"/>
      <c r="E83" s="54"/>
      <c r="F83" s="54"/>
      <c r="G83" s="54"/>
      <c r="H83" s="54"/>
      <c r="I83" s="48"/>
      <c r="J83" s="48"/>
      <c r="K83" s="48"/>
      <c r="L83" s="48"/>
    </row>
    <row r="84" spans="2:12" ht="14.25" thickBot="1">
      <c r="B84" s="53"/>
      <c r="C84" s="54"/>
      <c r="D84" s="54"/>
      <c r="E84" s="54"/>
      <c r="F84" s="54"/>
      <c r="G84" s="54"/>
      <c r="H84" s="54"/>
      <c r="I84" s="48"/>
      <c r="J84" s="48"/>
      <c r="K84" s="48"/>
      <c r="L84" s="48"/>
    </row>
    <row r="85" spans="1:24" ht="15" customHeight="1">
      <c r="A85" s="15"/>
      <c r="B85" s="55"/>
      <c r="C85" s="56"/>
      <c r="D85" s="94"/>
      <c r="E85" s="56"/>
      <c r="F85" s="58"/>
      <c r="G85" s="58"/>
      <c r="H85" s="57"/>
      <c r="I85" s="56"/>
      <c r="J85" s="58"/>
      <c r="K85" s="58"/>
      <c r="L85" s="58"/>
      <c r="M85" s="58"/>
      <c r="N85" s="58"/>
      <c r="O85" s="58"/>
      <c r="P85" s="58"/>
      <c r="Q85" s="58"/>
      <c r="R85" s="58"/>
      <c r="S85" s="57"/>
      <c r="T85" s="56"/>
      <c r="U85" s="57"/>
      <c r="V85" s="56"/>
      <c r="W85" s="58"/>
      <c r="X85" s="57"/>
    </row>
    <row r="86" spans="1:24" ht="15" customHeight="1">
      <c r="A86" s="22"/>
      <c r="B86" s="59"/>
      <c r="C86" s="60"/>
      <c r="D86" s="95"/>
      <c r="E86" s="60"/>
      <c r="F86" s="62"/>
      <c r="G86" s="62"/>
      <c r="H86" s="61"/>
      <c r="I86" s="60"/>
      <c r="J86" s="62"/>
      <c r="K86" s="62"/>
      <c r="L86" s="62"/>
      <c r="M86" s="62"/>
      <c r="N86" s="62"/>
      <c r="O86" s="62"/>
      <c r="P86" s="62"/>
      <c r="Q86" s="62"/>
      <c r="R86" s="62"/>
      <c r="S86" s="61"/>
      <c r="T86" s="60"/>
      <c r="U86" s="61"/>
      <c r="V86" s="60"/>
      <c r="W86" s="62"/>
      <c r="X86" s="61"/>
    </row>
    <row r="87" spans="1:24" ht="15" customHeight="1">
      <c r="A87" s="22"/>
      <c r="B87" s="59"/>
      <c r="C87" s="60"/>
      <c r="D87" s="95"/>
      <c r="E87" s="60"/>
      <c r="F87" s="62"/>
      <c r="G87" s="62"/>
      <c r="H87" s="61"/>
      <c r="I87" s="60"/>
      <c r="J87" s="62"/>
      <c r="K87" s="62"/>
      <c r="L87" s="62"/>
      <c r="M87" s="62"/>
      <c r="N87" s="62"/>
      <c r="O87" s="62"/>
      <c r="P87" s="62"/>
      <c r="Q87" s="62"/>
      <c r="R87" s="62"/>
      <c r="S87" s="61"/>
      <c r="T87" s="60"/>
      <c r="U87" s="61"/>
      <c r="V87" s="60"/>
      <c r="W87" s="62"/>
      <c r="X87" s="61"/>
    </row>
    <row r="88" spans="1:24" ht="15" customHeight="1" thickBot="1">
      <c r="A88" s="28"/>
      <c r="B88" s="63"/>
      <c r="C88" s="64"/>
      <c r="D88" s="96"/>
      <c r="E88" s="64"/>
      <c r="F88" s="66"/>
      <c r="G88" s="66"/>
      <c r="H88" s="65"/>
      <c r="I88" s="64"/>
      <c r="J88" s="66"/>
      <c r="K88" s="66"/>
      <c r="L88" s="66"/>
      <c r="M88" s="66"/>
      <c r="N88" s="66"/>
      <c r="O88" s="66"/>
      <c r="P88" s="66"/>
      <c r="Q88" s="66"/>
      <c r="R88" s="66"/>
      <c r="S88" s="65"/>
      <c r="T88" s="64"/>
      <c r="U88" s="65"/>
      <c r="V88" s="64"/>
      <c r="W88" s="66"/>
      <c r="X88" s="65"/>
    </row>
    <row r="89" spans="1:24" ht="15" customHeight="1" thickBot="1" thickTop="1">
      <c r="A89" s="34"/>
      <c r="B89" s="63"/>
      <c r="C89" s="64"/>
      <c r="D89" s="96"/>
      <c r="E89" s="64"/>
      <c r="F89" s="66"/>
      <c r="G89" s="66"/>
      <c r="H89" s="65"/>
      <c r="I89" s="64"/>
      <c r="J89" s="66"/>
      <c r="K89" s="66"/>
      <c r="L89" s="66"/>
      <c r="M89" s="66"/>
      <c r="N89" s="66"/>
      <c r="O89" s="66"/>
      <c r="P89" s="66"/>
      <c r="Q89" s="66"/>
      <c r="R89" s="66"/>
      <c r="S89" s="65"/>
      <c r="T89" s="64"/>
      <c r="U89" s="65"/>
      <c r="V89" s="64"/>
      <c r="W89" s="66"/>
      <c r="X89" s="65"/>
    </row>
    <row r="90" spans="1:24" s="68" customFormat="1" ht="15" customHeight="1" thickBot="1" thickTop="1">
      <c r="A90" s="35"/>
      <c r="B90" s="92"/>
      <c r="C90" s="93"/>
      <c r="D90" s="97"/>
      <c r="E90" s="93"/>
      <c r="F90" s="98"/>
      <c r="G90" s="98"/>
      <c r="H90" s="91"/>
      <c r="I90" s="93"/>
      <c r="J90" s="98"/>
      <c r="K90" s="98"/>
      <c r="L90" s="98"/>
      <c r="M90" s="98"/>
      <c r="N90" s="98"/>
      <c r="O90" s="98"/>
      <c r="P90" s="98"/>
      <c r="Q90" s="98"/>
      <c r="R90" s="98"/>
      <c r="S90" s="91"/>
      <c r="T90" s="93"/>
      <c r="U90" s="91"/>
      <c r="V90" s="93"/>
      <c r="W90" s="98"/>
      <c r="X90" s="91"/>
    </row>
    <row r="91" spans="1:24" s="74" customFormat="1" ht="15" customHeight="1" thickBot="1" thickTop="1">
      <c r="A91" s="102"/>
      <c r="B91" s="69"/>
      <c r="C91" s="70"/>
      <c r="D91" s="70"/>
      <c r="E91" s="71"/>
      <c r="F91" s="72"/>
      <c r="G91" s="72"/>
      <c r="H91" s="73"/>
      <c r="I91" s="73"/>
      <c r="J91" s="73"/>
      <c r="K91" s="73"/>
      <c r="L91" s="73"/>
      <c r="M91" s="73"/>
      <c r="N91" s="73"/>
      <c r="O91" s="73"/>
      <c r="P91" s="73"/>
      <c r="Q91" s="73"/>
      <c r="R91" s="73"/>
      <c r="S91" s="73"/>
      <c r="T91" s="73"/>
      <c r="U91" s="73"/>
      <c r="V91" s="73"/>
      <c r="W91" s="73"/>
      <c r="X91" s="73"/>
    </row>
    <row r="92" spans="1:24" s="74" customFormat="1" ht="15" customHeight="1" thickBot="1" thickTop="1">
      <c r="A92" s="103"/>
      <c r="B92" s="101"/>
      <c r="C92" s="75"/>
      <c r="D92" s="75"/>
      <c r="E92" s="76"/>
      <c r="F92" s="75"/>
      <c r="G92" s="75"/>
      <c r="H92" s="77"/>
      <c r="I92" s="77"/>
      <c r="J92" s="77"/>
      <c r="K92" s="77"/>
      <c r="L92" s="77"/>
      <c r="M92" s="77"/>
      <c r="N92" s="77"/>
      <c r="O92" s="77"/>
      <c r="P92" s="77"/>
      <c r="Q92" s="77"/>
      <c r="R92" s="77"/>
      <c r="S92" s="77"/>
      <c r="T92" s="77"/>
      <c r="U92" s="77"/>
      <c r="V92" s="77"/>
      <c r="W92" s="77"/>
      <c r="X92" s="77"/>
    </row>
    <row r="93" spans="1:24" s="74" customFormat="1" ht="15" customHeight="1">
      <c r="A93" s="78"/>
      <c r="B93" s="79"/>
      <c r="C93" s="38"/>
      <c r="D93" s="38"/>
      <c r="E93" s="38"/>
      <c r="F93" s="77"/>
      <c r="G93" s="77"/>
      <c r="H93" s="77"/>
      <c r="I93" s="77"/>
      <c r="J93" s="77"/>
      <c r="K93" s="77"/>
      <c r="L93" s="77"/>
      <c r="M93" s="77"/>
      <c r="N93" s="77"/>
      <c r="O93" s="77"/>
      <c r="P93" s="77"/>
      <c r="Q93" s="77"/>
      <c r="R93" s="77"/>
      <c r="S93" s="77"/>
      <c r="T93" s="77"/>
      <c r="U93" s="77"/>
      <c r="V93" s="77"/>
      <c r="W93" s="77"/>
      <c r="X93" s="77"/>
    </row>
    <row r="94" spans="2:12" ht="14.25" thickBot="1">
      <c r="B94" s="53"/>
      <c r="C94" s="54"/>
      <c r="D94" s="54"/>
      <c r="E94" s="54"/>
      <c r="F94" s="54"/>
      <c r="G94" s="54"/>
      <c r="H94" s="54"/>
      <c r="I94" s="48"/>
      <c r="J94" s="48"/>
      <c r="K94" s="48"/>
      <c r="L94" s="48"/>
    </row>
    <row r="95" spans="1:24" ht="15" customHeight="1">
      <c r="A95" s="15"/>
      <c r="B95" s="55"/>
      <c r="C95" s="56"/>
      <c r="D95" s="57"/>
      <c r="E95" s="56"/>
      <c r="F95" s="58"/>
      <c r="G95" s="58"/>
      <c r="H95" s="57"/>
      <c r="I95" s="56"/>
      <c r="J95" s="58"/>
      <c r="K95" s="58"/>
      <c r="L95" s="58"/>
      <c r="M95" s="58"/>
      <c r="N95" s="58"/>
      <c r="O95" s="58"/>
      <c r="P95" s="58"/>
      <c r="Q95" s="58"/>
      <c r="R95" s="58"/>
      <c r="S95" s="57"/>
      <c r="T95" s="56"/>
      <c r="U95" s="57"/>
      <c r="V95" s="56"/>
      <c r="W95" s="58"/>
      <c r="X95" s="57"/>
    </row>
    <row r="96" spans="1:24" ht="15" customHeight="1">
      <c r="A96" s="22"/>
      <c r="B96" s="59"/>
      <c r="C96" s="60"/>
      <c r="D96" s="61"/>
      <c r="E96" s="60"/>
      <c r="F96" s="62"/>
      <c r="G96" s="62"/>
      <c r="H96" s="61"/>
      <c r="I96" s="60"/>
      <c r="J96" s="62"/>
      <c r="K96" s="62"/>
      <c r="L96" s="62"/>
      <c r="M96" s="62"/>
      <c r="N96" s="62"/>
      <c r="O96" s="62"/>
      <c r="P96" s="62"/>
      <c r="Q96" s="62"/>
      <c r="R96" s="62"/>
      <c r="S96" s="61"/>
      <c r="T96" s="60"/>
      <c r="U96" s="61"/>
      <c r="V96" s="60"/>
      <c r="W96" s="62"/>
      <c r="X96" s="61"/>
    </row>
    <row r="97" spans="1:24" ht="15" customHeight="1">
      <c r="A97" s="22"/>
      <c r="B97" s="59"/>
      <c r="C97" s="60"/>
      <c r="D97" s="61"/>
      <c r="E97" s="60"/>
      <c r="F97" s="62"/>
      <c r="G97" s="62"/>
      <c r="H97" s="61"/>
      <c r="I97" s="60"/>
      <c r="J97" s="62"/>
      <c r="K97" s="62"/>
      <c r="L97" s="62"/>
      <c r="M97" s="62"/>
      <c r="N97" s="62"/>
      <c r="O97" s="62"/>
      <c r="P97" s="62"/>
      <c r="Q97" s="62"/>
      <c r="R97" s="62"/>
      <c r="S97" s="61"/>
      <c r="T97" s="60"/>
      <c r="U97" s="61"/>
      <c r="V97" s="60"/>
      <c r="W97" s="62"/>
      <c r="X97" s="61"/>
    </row>
    <row r="98" spans="1:24" ht="15" customHeight="1" thickBot="1">
      <c r="A98" s="28"/>
      <c r="B98" s="63"/>
      <c r="C98" s="64"/>
      <c r="D98" s="65"/>
      <c r="E98" s="64"/>
      <c r="F98" s="66"/>
      <c r="G98" s="66"/>
      <c r="H98" s="65"/>
      <c r="I98" s="64"/>
      <c r="J98" s="66"/>
      <c r="K98" s="66"/>
      <c r="L98" s="66"/>
      <c r="M98" s="66"/>
      <c r="N98" s="66"/>
      <c r="O98" s="66"/>
      <c r="P98" s="66"/>
      <c r="Q98" s="66"/>
      <c r="R98" s="66"/>
      <c r="S98" s="65"/>
      <c r="T98" s="64"/>
      <c r="U98" s="65"/>
      <c r="V98" s="64"/>
      <c r="W98" s="66"/>
      <c r="X98" s="65"/>
    </row>
    <row r="99" spans="1:24" ht="15" customHeight="1" thickBot="1" thickTop="1">
      <c r="A99" s="34"/>
      <c r="B99" s="63"/>
      <c r="C99" s="64"/>
      <c r="D99" s="65"/>
      <c r="E99" s="64"/>
      <c r="F99" s="66"/>
      <c r="G99" s="66"/>
      <c r="H99" s="65"/>
      <c r="I99" s="64"/>
      <c r="J99" s="66"/>
      <c r="K99" s="66"/>
      <c r="L99" s="66"/>
      <c r="M99" s="66"/>
      <c r="N99" s="66"/>
      <c r="O99" s="66"/>
      <c r="P99" s="66"/>
      <c r="Q99" s="66"/>
      <c r="R99" s="66"/>
      <c r="S99" s="65"/>
      <c r="T99" s="64"/>
      <c r="U99" s="65"/>
      <c r="V99" s="64"/>
      <c r="W99" s="66"/>
      <c r="X99" s="65"/>
    </row>
    <row r="100" spans="1:24" ht="15" customHeight="1" thickBot="1" thickTop="1">
      <c r="A100" s="34"/>
      <c r="B100" s="80"/>
      <c r="C100" s="81"/>
      <c r="D100" s="82"/>
      <c r="E100" s="81"/>
      <c r="F100" s="83"/>
      <c r="G100" s="83"/>
      <c r="H100" s="82"/>
      <c r="I100" s="81"/>
      <c r="J100" s="83"/>
      <c r="K100" s="83"/>
      <c r="L100" s="83"/>
      <c r="M100" s="83"/>
      <c r="N100" s="83"/>
      <c r="O100" s="83"/>
      <c r="P100" s="83"/>
      <c r="Q100" s="83"/>
      <c r="R100" s="83"/>
      <c r="S100" s="82"/>
      <c r="T100" s="81"/>
      <c r="U100" s="82"/>
      <c r="V100" s="81"/>
      <c r="W100" s="83"/>
      <c r="X100" s="82"/>
    </row>
    <row r="101" spans="1:24" s="68" customFormat="1" ht="15" customHeight="1" thickBot="1" thickTop="1">
      <c r="A101" s="35"/>
      <c r="B101" s="37"/>
      <c r="C101" s="90"/>
      <c r="D101" s="99"/>
      <c r="E101" s="90"/>
      <c r="F101" s="100"/>
      <c r="G101" s="100"/>
      <c r="H101" s="99"/>
      <c r="I101" s="90"/>
      <c r="J101" s="100"/>
      <c r="K101" s="100"/>
      <c r="L101" s="100"/>
      <c r="M101" s="100"/>
      <c r="N101" s="100"/>
      <c r="O101" s="100"/>
      <c r="P101" s="100"/>
      <c r="Q101" s="100"/>
      <c r="R101" s="100"/>
      <c r="S101" s="99"/>
      <c r="T101" s="90"/>
      <c r="U101" s="99"/>
      <c r="V101" s="90"/>
      <c r="W101" s="100"/>
      <c r="X101" s="99"/>
    </row>
    <row r="102" spans="1:24" s="74" customFormat="1" ht="15" customHeight="1" thickBot="1" thickTop="1">
      <c r="A102" s="102"/>
      <c r="B102" s="69"/>
      <c r="C102" s="70"/>
      <c r="D102" s="70"/>
      <c r="E102" s="71"/>
      <c r="F102" s="72"/>
      <c r="G102" s="72"/>
      <c r="H102" s="73"/>
      <c r="I102" s="73"/>
      <c r="J102" s="73"/>
      <c r="K102" s="73"/>
      <c r="L102" s="73"/>
      <c r="M102" s="73"/>
      <c r="N102" s="73"/>
      <c r="O102" s="73"/>
      <c r="P102" s="73"/>
      <c r="Q102" s="73"/>
      <c r="R102" s="73"/>
      <c r="S102" s="73"/>
      <c r="T102" s="73"/>
      <c r="U102" s="73"/>
      <c r="V102" s="73"/>
      <c r="W102" s="73"/>
      <c r="X102" s="73"/>
    </row>
    <row r="103" spans="1:24" s="74" customFormat="1" ht="15" customHeight="1" thickBot="1" thickTop="1">
      <c r="A103" s="103"/>
      <c r="B103" s="101"/>
      <c r="C103" s="75"/>
      <c r="D103" s="75"/>
      <c r="E103" s="76"/>
      <c r="F103" s="75"/>
      <c r="G103" s="75"/>
      <c r="H103" s="77"/>
      <c r="I103" s="77"/>
      <c r="J103" s="77"/>
      <c r="K103" s="77"/>
      <c r="L103" s="77"/>
      <c r="M103" s="77"/>
      <c r="N103" s="77"/>
      <c r="O103" s="77"/>
      <c r="P103" s="77"/>
      <c r="Q103" s="77"/>
      <c r="R103" s="77"/>
      <c r="S103" s="77"/>
      <c r="T103" s="77"/>
      <c r="U103" s="77"/>
      <c r="V103" s="77"/>
      <c r="W103" s="77"/>
      <c r="X103" s="77"/>
    </row>
    <row r="104" spans="1:23" s="74" customFormat="1" ht="15" customHeight="1">
      <c r="A104" s="79"/>
      <c r="B104" s="38"/>
      <c r="C104" s="38"/>
      <c r="D104" s="38"/>
      <c r="E104" s="77"/>
      <c r="F104" s="77"/>
      <c r="G104" s="77"/>
      <c r="H104" s="77"/>
      <c r="I104" s="77"/>
      <c r="J104" s="77"/>
      <c r="K104" s="77"/>
      <c r="L104" s="77"/>
      <c r="M104" s="77"/>
      <c r="N104" s="77"/>
      <c r="O104" s="77"/>
      <c r="P104" s="77"/>
      <c r="Q104" s="77"/>
      <c r="R104" s="77"/>
      <c r="S104" s="77"/>
      <c r="T104" s="77"/>
      <c r="U104" s="77"/>
      <c r="V104" s="77"/>
      <c r="W104" s="77"/>
    </row>
    <row r="105" ht="14.25" thickBot="1">
      <c r="A105" s="9" t="s">
        <v>192</v>
      </c>
    </row>
    <row r="106" spans="1:29" ht="13.5">
      <c r="A106" s="15" t="s">
        <v>176</v>
      </c>
      <c r="B106" s="16">
        <f>'比較表'!H6</f>
        <v>0</v>
      </c>
      <c r="C106" s="17">
        <f>'比較表'!H9</f>
        <v>0</v>
      </c>
      <c r="D106" s="18">
        <f>'比較表'!H12</f>
        <v>0</v>
      </c>
      <c r="E106" s="19">
        <f>'比較表'!H15</f>
        <v>0</v>
      </c>
      <c r="F106" s="17">
        <f>'比較表'!H18</f>
        <v>0</v>
      </c>
      <c r="G106" s="17"/>
      <c r="H106" s="17">
        <f>'比較表'!H21</f>
        <v>0</v>
      </c>
      <c r="I106" s="18">
        <f>'比較表'!H24</f>
        <v>0</v>
      </c>
      <c r="J106" s="20">
        <f>'比較表'!H27</f>
        <v>0</v>
      </c>
      <c r="K106" s="16">
        <f>'比較表'!H30</f>
        <v>0</v>
      </c>
      <c r="L106" s="17">
        <f>'比較表'!H33</f>
        <v>0</v>
      </c>
      <c r="M106" s="18">
        <f>'比較表'!H36</f>
        <v>0</v>
      </c>
      <c r="N106" s="19">
        <f>'比較表'!H39</f>
        <v>0</v>
      </c>
      <c r="O106" s="17">
        <f>'比較表'!H42</f>
        <v>0</v>
      </c>
      <c r="P106" s="17">
        <f>'比較表'!H45</f>
        <v>0</v>
      </c>
      <c r="Q106" s="20">
        <f>'比較表'!H48</f>
        <v>0</v>
      </c>
      <c r="R106" s="16">
        <f>'比較表'!H51</f>
        <v>0</v>
      </c>
      <c r="S106" s="17">
        <f>'比較表'!H54</f>
        <v>0</v>
      </c>
      <c r="T106" s="17">
        <f>'比較表'!H57</f>
        <v>0</v>
      </c>
      <c r="U106" s="18">
        <f>'比較表'!H60</f>
        <v>0</v>
      </c>
      <c r="V106" s="19">
        <f>'比較表'!H63</f>
        <v>0</v>
      </c>
      <c r="W106" s="20">
        <f>'比較表'!H66</f>
        <v>0</v>
      </c>
      <c r="X106" s="19">
        <f>'比較表'!H69</f>
        <v>0</v>
      </c>
      <c r="Y106" s="17">
        <f>'比較表'!H72</f>
        <v>0</v>
      </c>
      <c r="Z106" s="17">
        <f>'比較表'!H75</f>
        <v>0</v>
      </c>
      <c r="AA106" s="17">
        <f>'比較表'!H78</f>
        <v>0</v>
      </c>
      <c r="AB106" s="20">
        <f>'比較表'!H81</f>
        <v>0</v>
      </c>
      <c r="AC106" s="21"/>
    </row>
    <row r="107" spans="1:29" ht="13.5">
      <c r="A107" s="22" t="s">
        <v>171</v>
      </c>
      <c r="B107" s="23">
        <f>'比較表'!I6</f>
        <v>0</v>
      </c>
      <c r="C107" s="24">
        <f>'比較表'!I9</f>
        <v>0</v>
      </c>
      <c r="D107" s="25">
        <f>'比較表'!I12</f>
        <v>0</v>
      </c>
      <c r="E107" s="26">
        <f>'比較表'!I15</f>
        <v>0</v>
      </c>
      <c r="F107" s="24">
        <f>'比較表'!I18</f>
        <v>0</v>
      </c>
      <c r="G107" s="24"/>
      <c r="H107" s="24">
        <f>'比較表'!I21</f>
        <v>0</v>
      </c>
      <c r="I107" s="25">
        <f>'比較表'!I24</f>
        <v>0</v>
      </c>
      <c r="J107" s="27">
        <f>'比較表'!I27</f>
        <v>0</v>
      </c>
      <c r="K107" s="23">
        <f>'比較表'!I30</f>
        <v>0</v>
      </c>
      <c r="L107" s="24">
        <f>'比較表'!I33</f>
        <v>0</v>
      </c>
      <c r="M107" s="25">
        <f>'比較表'!I36</f>
        <v>0</v>
      </c>
      <c r="N107" s="26">
        <f>'比較表'!I39</f>
        <v>0</v>
      </c>
      <c r="O107" s="24">
        <f>'比較表'!I42</f>
        <v>0</v>
      </c>
      <c r="P107" s="24">
        <f>'比較表'!I45</f>
        <v>0</v>
      </c>
      <c r="Q107" s="27">
        <f>'比較表'!I48</f>
        <v>0</v>
      </c>
      <c r="R107" s="23">
        <f>'比較表'!I51</f>
        <v>0</v>
      </c>
      <c r="S107" s="24">
        <f>'比較表'!I54</f>
        <v>0</v>
      </c>
      <c r="T107" s="24">
        <f>'比較表'!I57</f>
        <v>0</v>
      </c>
      <c r="U107" s="25">
        <f>'比較表'!I60</f>
        <v>0</v>
      </c>
      <c r="V107" s="26">
        <f>'比較表'!I63</f>
        <v>0</v>
      </c>
      <c r="W107" s="27">
        <f>'比較表'!I66</f>
        <v>0</v>
      </c>
      <c r="X107" s="26">
        <f>'比較表'!I69</f>
        <v>0</v>
      </c>
      <c r="Y107" s="24">
        <f>'比較表'!I72</f>
        <v>0</v>
      </c>
      <c r="Z107" s="24">
        <f>'比較表'!I75</f>
        <v>0</v>
      </c>
      <c r="AA107" s="24">
        <f>'比較表'!I78</f>
        <v>0</v>
      </c>
      <c r="AB107" s="27">
        <f>'比較表'!I81</f>
        <v>0</v>
      </c>
      <c r="AC107" s="21"/>
    </row>
    <row r="108" spans="1:29" ht="13.5">
      <c r="A108" s="22" t="s">
        <v>172</v>
      </c>
      <c r="B108" s="23">
        <f>'比較表'!J6</f>
        <v>0</v>
      </c>
      <c r="C108" s="24">
        <f>'比較表'!J9</f>
        <v>0</v>
      </c>
      <c r="D108" s="25">
        <f>'比較表'!J12</f>
        <v>0</v>
      </c>
      <c r="E108" s="26">
        <f>'比較表'!J15</f>
        <v>0</v>
      </c>
      <c r="F108" s="24">
        <f>'比較表'!J18</f>
        <v>0</v>
      </c>
      <c r="G108" s="24"/>
      <c r="H108" s="24">
        <f>'比較表'!J21</f>
        <v>0</v>
      </c>
      <c r="I108" s="25">
        <f>'比較表'!J24</f>
        <v>0</v>
      </c>
      <c r="J108" s="27">
        <f>'比較表'!J27</f>
        <v>0</v>
      </c>
      <c r="K108" s="23">
        <f>'比較表'!J30</f>
        <v>0</v>
      </c>
      <c r="L108" s="24">
        <f>'比較表'!J33</f>
        <v>0</v>
      </c>
      <c r="M108" s="25">
        <f>'比較表'!J36</f>
        <v>0</v>
      </c>
      <c r="N108" s="26">
        <f>'比較表'!J39</f>
        <v>0</v>
      </c>
      <c r="O108" s="24">
        <f>'比較表'!J42</f>
        <v>0</v>
      </c>
      <c r="P108" s="24">
        <f>'比較表'!J45</f>
        <v>0</v>
      </c>
      <c r="Q108" s="27">
        <f>'比較表'!J48</f>
        <v>0</v>
      </c>
      <c r="R108" s="23">
        <f>'比較表'!J51</f>
        <v>0</v>
      </c>
      <c r="S108" s="24">
        <f>'比較表'!J54</f>
        <v>0</v>
      </c>
      <c r="T108" s="24">
        <f>'比較表'!J57</f>
        <v>0</v>
      </c>
      <c r="U108" s="25">
        <f>'比較表'!J60</f>
        <v>0</v>
      </c>
      <c r="V108" s="26">
        <f>'比較表'!J63</f>
        <v>0</v>
      </c>
      <c r="W108" s="27">
        <f>'比較表'!J66</f>
        <v>0</v>
      </c>
      <c r="X108" s="26">
        <f>'比較表'!J69</f>
        <v>0</v>
      </c>
      <c r="Y108" s="24">
        <f>'比較表'!J72</f>
        <v>0</v>
      </c>
      <c r="Z108" s="24">
        <f>'比較表'!J75</f>
        <v>0</v>
      </c>
      <c r="AA108" s="24">
        <f>'比較表'!J78</f>
        <v>0</v>
      </c>
      <c r="AB108" s="27">
        <f>'比較表'!J81</f>
        <v>0</v>
      </c>
      <c r="AC108" s="21"/>
    </row>
    <row r="109" spans="1:29" ht="14.25" thickBot="1">
      <c r="A109" s="28" t="s">
        <v>173</v>
      </c>
      <c r="B109" s="29">
        <f>'比較表'!K6</f>
        <v>0</v>
      </c>
      <c r="C109" s="30">
        <f>'比較表'!K9</f>
        <v>0</v>
      </c>
      <c r="D109" s="31">
        <f>'比較表'!K12</f>
        <v>0</v>
      </c>
      <c r="E109" s="32">
        <f>'比較表'!K15</f>
        <v>0</v>
      </c>
      <c r="F109" s="30">
        <f>'比較表'!K18</f>
        <v>0</v>
      </c>
      <c r="G109" s="30"/>
      <c r="H109" s="30">
        <f>'比較表'!K21</f>
        <v>0</v>
      </c>
      <c r="I109" s="31">
        <f>'比較表'!K24</f>
        <v>0</v>
      </c>
      <c r="J109" s="33">
        <f>'比較表'!K27</f>
        <v>0</v>
      </c>
      <c r="K109" s="29">
        <f>'比較表'!K30</f>
        <v>0</v>
      </c>
      <c r="L109" s="30">
        <f>'比較表'!K33</f>
        <v>0</v>
      </c>
      <c r="M109" s="31">
        <f>'比較表'!K36</f>
        <v>0</v>
      </c>
      <c r="N109" s="32">
        <f>'比較表'!K39</f>
        <v>0</v>
      </c>
      <c r="O109" s="30">
        <f>'比較表'!K42</f>
        <v>0</v>
      </c>
      <c r="P109" s="30">
        <f>'比較表'!K45</f>
        <v>0</v>
      </c>
      <c r="Q109" s="33">
        <f>'比較表'!K48</f>
        <v>0</v>
      </c>
      <c r="R109" s="29">
        <f>'比較表'!K51</f>
        <v>0</v>
      </c>
      <c r="S109" s="30">
        <f>'比較表'!K54</f>
        <v>0</v>
      </c>
      <c r="T109" s="30">
        <f>'比較表'!K57</f>
        <v>0</v>
      </c>
      <c r="U109" s="31">
        <f>'比較表'!K60</f>
        <v>0</v>
      </c>
      <c r="V109" s="32">
        <f>'比較表'!K63</f>
        <v>0</v>
      </c>
      <c r="W109" s="33">
        <f>'比較表'!K66</f>
        <v>0</v>
      </c>
      <c r="X109" s="32">
        <f>'比較表'!K69</f>
        <v>0</v>
      </c>
      <c r="Y109" s="30">
        <f>'比較表'!K72</f>
        <v>0</v>
      </c>
      <c r="Z109" s="30">
        <f>'比較表'!K75</f>
        <v>0</v>
      </c>
      <c r="AA109" s="30">
        <f>'比較表'!K78</f>
        <v>0</v>
      </c>
      <c r="AB109" s="33">
        <f>'比較表'!K81</f>
        <v>0</v>
      </c>
      <c r="AC109" s="21"/>
    </row>
    <row r="110" spans="1:29" ht="15" thickBot="1" thickTop="1">
      <c r="A110" s="34" t="s">
        <v>177</v>
      </c>
      <c r="B110" s="29">
        <f>'比較表'!L6</f>
        <v>0</v>
      </c>
      <c r="C110" s="30">
        <f>'比較表'!L9</f>
        <v>0</v>
      </c>
      <c r="D110" s="31">
        <f>'比較表'!L12</f>
        <v>0</v>
      </c>
      <c r="E110" s="32">
        <f>'比較表'!L15</f>
        <v>0</v>
      </c>
      <c r="F110" s="30">
        <f>'比較表'!L18</f>
        <v>0</v>
      </c>
      <c r="G110" s="30"/>
      <c r="H110" s="30">
        <f>'比較表'!L21</f>
        <v>0</v>
      </c>
      <c r="I110" s="31">
        <f>'比較表'!L24</f>
        <v>0</v>
      </c>
      <c r="J110" s="33">
        <f>'比較表'!L27</f>
        <v>0</v>
      </c>
      <c r="K110" s="29">
        <f>'比較表'!L30</f>
        <v>0</v>
      </c>
      <c r="L110" s="30">
        <f>'比較表'!L33</f>
        <v>0</v>
      </c>
      <c r="M110" s="31">
        <f>'比較表'!L36</f>
        <v>0</v>
      </c>
      <c r="N110" s="32">
        <f>'比較表'!L39</f>
        <v>0</v>
      </c>
      <c r="O110" s="30">
        <f>'比較表'!L42</f>
        <v>0</v>
      </c>
      <c r="P110" s="30">
        <f>'比較表'!L45</f>
        <v>0</v>
      </c>
      <c r="Q110" s="33">
        <f>'比較表'!L48</f>
        <v>0</v>
      </c>
      <c r="R110" s="29">
        <f>'比較表'!L51</f>
        <v>0</v>
      </c>
      <c r="S110" s="30">
        <f>'比較表'!L54</f>
        <v>0</v>
      </c>
      <c r="T110" s="30">
        <f>'比較表'!L57</f>
        <v>0</v>
      </c>
      <c r="U110" s="31">
        <f>'比較表'!L60</f>
        <v>0</v>
      </c>
      <c r="V110" s="32">
        <f>'比較表'!L63</f>
        <v>0</v>
      </c>
      <c r="W110" s="33">
        <f>'比較表'!L66</f>
        <v>0</v>
      </c>
      <c r="X110" s="32">
        <f>'比較表'!L69</f>
        <v>0</v>
      </c>
      <c r="Y110" s="30">
        <f>'比較表'!L72</f>
        <v>0</v>
      </c>
      <c r="Z110" s="30">
        <f>'比較表'!L75</f>
        <v>0</v>
      </c>
      <c r="AA110" s="30">
        <f>'比較表'!L78</f>
        <v>0</v>
      </c>
      <c r="AB110" s="33">
        <f>'比較表'!L81</f>
        <v>0</v>
      </c>
      <c r="AC110" s="21">
        <f>SUM(B106:AB110)</f>
        <v>0</v>
      </c>
    </row>
    <row r="111" spans="1:29" ht="15" thickBot="1" thickTop="1">
      <c r="A111" s="35" t="s">
        <v>174</v>
      </c>
      <c r="B111" s="36">
        <f>((B106*2)+(B107*2)+(B108))/2</f>
        <v>0</v>
      </c>
      <c r="C111" s="36">
        <f aca="true" t="shared" si="0" ref="C111:AB111">((C106*2)+(C107*2)+(C108))/2</f>
        <v>0</v>
      </c>
      <c r="D111" s="37">
        <f t="shared" si="0"/>
        <v>0</v>
      </c>
      <c r="E111" s="90">
        <f t="shared" si="0"/>
        <v>0</v>
      </c>
      <c r="F111" s="36">
        <f t="shared" si="0"/>
        <v>0</v>
      </c>
      <c r="G111" s="36"/>
      <c r="H111" s="36">
        <f t="shared" si="0"/>
        <v>0</v>
      </c>
      <c r="I111" s="36">
        <f t="shared" si="0"/>
        <v>0</v>
      </c>
      <c r="J111" s="89">
        <f t="shared" si="0"/>
        <v>0</v>
      </c>
      <c r="K111" s="36">
        <f t="shared" si="0"/>
        <v>0</v>
      </c>
      <c r="L111" s="36">
        <f t="shared" si="0"/>
        <v>0</v>
      </c>
      <c r="M111" s="37">
        <f t="shared" si="0"/>
        <v>0</v>
      </c>
      <c r="N111" s="90">
        <f t="shared" si="0"/>
        <v>0</v>
      </c>
      <c r="O111" s="36">
        <f t="shared" si="0"/>
        <v>0</v>
      </c>
      <c r="P111" s="36">
        <f t="shared" si="0"/>
        <v>0</v>
      </c>
      <c r="Q111" s="89">
        <f t="shared" si="0"/>
        <v>0</v>
      </c>
      <c r="R111" s="36">
        <f t="shared" si="0"/>
        <v>0</v>
      </c>
      <c r="S111" s="36">
        <f t="shared" si="0"/>
        <v>0</v>
      </c>
      <c r="T111" s="36">
        <f t="shared" si="0"/>
        <v>0</v>
      </c>
      <c r="U111" s="37">
        <f t="shared" si="0"/>
        <v>0</v>
      </c>
      <c r="V111" s="90">
        <f t="shared" si="0"/>
        <v>0</v>
      </c>
      <c r="W111" s="89">
        <f t="shared" si="0"/>
        <v>0</v>
      </c>
      <c r="X111" s="90">
        <f t="shared" si="0"/>
        <v>0</v>
      </c>
      <c r="Y111" s="36">
        <f t="shared" si="0"/>
        <v>0</v>
      </c>
      <c r="Z111" s="36">
        <f t="shared" si="0"/>
        <v>0</v>
      </c>
      <c r="AA111" s="36">
        <f t="shared" si="0"/>
        <v>0</v>
      </c>
      <c r="AB111" s="89">
        <f t="shared" si="0"/>
        <v>0</v>
      </c>
      <c r="AC111" s="38"/>
    </row>
    <row r="112" spans="1:13" ht="15" thickBot="1" thickTop="1">
      <c r="A112" s="39" t="s">
        <v>175</v>
      </c>
      <c r="B112" s="40">
        <f>AVERAGE(B111:D111)</f>
        <v>0</v>
      </c>
      <c r="C112" s="41">
        <f>AVERAGE(E111:J111)</f>
        <v>0</v>
      </c>
      <c r="D112" s="41">
        <f>AVERAGE(K111:M111)</f>
        <v>0</v>
      </c>
      <c r="E112" s="41">
        <f>AVERAGE(N111:Q111)</f>
        <v>0</v>
      </c>
      <c r="F112" s="41">
        <f>AVERAGE(R111:U111)</f>
        <v>0</v>
      </c>
      <c r="G112" s="41">
        <f>AVERAGE(V111:W111)</f>
        <v>0</v>
      </c>
      <c r="H112" s="84">
        <f>AVERAGE(X111:AB111)</f>
        <v>0</v>
      </c>
      <c r="I112" s="43"/>
      <c r="J112" s="43"/>
      <c r="K112" s="43"/>
      <c r="L112" s="43"/>
      <c r="M112" s="44"/>
    </row>
    <row r="113" spans="2:12" ht="15" thickBot="1" thickTop="1">
      <c r="B113" s="45" t="s">
        <v>111</v>
      </c>
      <c r="C113" s="46" t="s">
        <v>115</v>
      </c>
      <c r="D113" s="46" t="s">
        <v>121</v>
      </c>
      <c r="E113" s="46" t="s">
        <v>125</v>
      </c>
      <c r="F113" s="46" t="s">
        <v>130</v>
      </c>
      <c r="G113" s="46" t="s">
        <v>135</v>
      </c>
      <c r="H113" s="75" t="s">
        <v>157</v>
      </c>
      <c r="I113" s="48"/>
      <c r="J113" s="48"/>
      <c r="K113" s="48"/>
      <c r="L113" s="48"/>
    </row>
    <row r="115" ht="14.25" thickBot="1">
      <c r="A115" s="9" t="s">
        <v>193</v>
      </c>
    </row>
    <row r="116" spans="1:29" ht="13.5">
      <c r="A116" s="15" t="s">
        <v>176</v>
      </c>
      <c r="B116" s="16">
        <f>'比較表'!H7</f>
        <v>1</v>
      </c>
      <c r="C116" s="17">
        <f>'比較表'!H10</f>
        <v>0</v>
      </c>
      <c r="D116" s="18">
        <f>'比較表'!H13</f>
        <v>0</v>
      </c>
      <c r="E116" s="19">
        <f>'比較表'!H16</f>
        <v>0</v>
      </c>
      <c r="F116" s="17">
        <f>'比較表'!H19</f>
        <v>0</v>
      </c>
      <c r="G116" s="17"/>
      <c r="H116" s="17">
        <f>'比較表'!H22</f>
        <v>0</v>
      </c>
      <c r="I116" s="18">
        <f>'比較表'!H25</f>
        <v>0</v>
      </c>
      <c r="J116" s="20">
        <f>'比較表'!H28</f>
        <v>0</v>
      </c>
      <c r="K116" s="16">
        <f>'比較表'!H31</f>
        <v>0</v>
      </c>
      <c r="L116" s="17">
        <f>'比較表'!H34</f>
        <v>0</v>
      </c>
      <c r="M116" s="18">
        <f>'比較表'!H37</f>
        <v>0</v>
      </c>
      <c r="N116" s="19">
        <f>'比較表'!H40</f>
        <v>0</v>
      </c>
      <c r="O116" s="17">
        <f>'比較表'!H43</f>
        <v>0</v>
      </c>
      <c r="P116" s="17">
        <f>'比較表'!H46</f>
        <v>0</v>
      </c>
      <c r="Q116" s="20">
        <f>'比較表'!H49</f>
        <v>0</v>
      </c>
      <c r="R116" s="16">
        <f>'比較表'!H52</f>
        <v>0</v>
      </c>
      <c r="S116" s="17">
        <f>'比較表'!H55</f>
        <v>0</v>
      </c>
      <c r="T116" s="17">
        <f>'比較表'!H58</f>
        <v>0</v>
      </c>
      <c r="U116" s="18">
        <f>'比較表'!H61</f>
        <v>1</v>
      </c>
      <c r="V116" s="19">
        <f>'比較表'!H64</f>
        <v>0</v>
      </c>
      <c r="W116" s="20">
        <f>'比較表'!H67</f>
        <v>0</v>
      </c>
      <c r="X116" s="16">
        <f>'比較表'!H70</f>
        <v>1</v>
      </c>
      <c r="Y116" s="17">
        <f>'比較表'!H73</f>
        <v>1</v>
      </c>
      <c r="Z116" s="17">
        <f>'比較表'!H76</f>
        <v>3</v>
      </c>
      <c r="AA116" s="17">
        <f>'比較表'!H79</f>
        <v>3</v>
      </c>
      <c r="AB116" s="20">
        <f>'比較表'!H82</f>
        <v>0</v>
      </c>
      <c r="AC116" s="21"/>
    </row>
    <row r="117" spans="1:29" ht="13.5">
      <c r="A117" s="22" t="s">
        <v>171</v>
      </c>
      <c r="B117" s="23">
        <f>'比較表'!I7</f>
        <v>12</v>
      </c>
      <c r="C117" s="24">
        <f>'比較表'!I10</f>
        <v>14</v>
      </c>
      <c r="D117" s="25">
        <f>'比較表'!I13</f>
        <v>14</v>
      </c>
      <c r="E117" s="26">
        <f>'比較表'!I16</f>
        <v>16</v>
      </c>
      <c r="F117" s="24">
        <f>'比較表'!I19</f>
        <v>13</v>
      </c>
      <c r="G117" s="24"/>
      <c r="H117" s="24">
        <f>'比較表'!I22</f>
        <v>11</v>
      </c>
      <c r="I117" s="25">
        <f>'比較表'!I25</f>
        <v>9</v>
      </c>
      <c r="J117" s="27">
        <f>'比較表'!I28</f>
        <v>15</v>
      </c>
      <c r="K117" s="23">
        <f>'比較表'!I31</f>
        <v>16</v>
      </c>
      <c r="L117" s="24">
        <f>'比較表'!I34</f>
        <v>13</v>
      </c>
      <c r="M117" s="25">
        <f>'比較表'!I37</f>
        <v>12</v>
      </c>
      <c r="N117" s="26">
        <f>'比較表'!I40</f>
        <v>8</v>
      </c>
      <c r="O117" s="24">
        <f>'比較表'!I43</f>
        <v>12</v>
      </c>
      <c r="P117" s="24">
        <f>'比較表'!I46</f>
        <v>9</v>
      </c>
      <c r="Q117" s="27">
        <f>'比較表'!I49</f>
        <v>14</v>
      </c>
      <c r="R117" s="23">
        <f>'比較表'!I52</f>
        <v>11</v>
      </c>
      <c r="S117" s="24">
        <f>'比較表'!I55</f>
        <v>8</v>
      </c>
      <c r="T117" s="24">
        <f>'比較表'!I58</f>
        <v>11</v>
      </c>
      <c r="U117" s="25">
        <f>'比較表'!I61</f>
        <v>7</v>
      </c>
      <c r="V117" s="26">
        <f>'比較表'!I64</f>
        <v>15</v>
      </c>
      <c r="W117" s="27">
        <f>'比較表'!I67</f>
        <v>15</v>
      </c>
      <c r="X117" s="23">
        <f>'比較表'!I70</f>
        <v>15</v>
      </c>
      <c r="Y117" s="24">
        <f>'比較表'!I73</f>
        <v>14</v>
      </c>
      <c r="Z117" s="24">
        <f>'比較表'!I76</f>
        <v>12</v>
      </c>
      <c r="AA117" s="24">
        <f>'比較表'!I79</f>
        <v>11</v>
      </c>
      <c r="AB117" s="27">
        <f>'比較表'!I82</f>
        <v>16</v>
      </c>
      <c r="AC117" s="21"/>
    </row>
    <row r="118" spans="1:29" ht="13.5">
      <c r="A118" s="22" t="s">
        <v>172</v>
      </c>
      <c r="B118" s="23">
        <f>'比較表'!J7</f>
        <v>4</v>
      </c>
      <c r="C118" s="24">
        <f>'比較表'!J10</f>
        <v>2</v>
      </c>
      <c r="D118" s="25">
        <f>'比較表'!J13</f>
        <v>2</v>
      </c>
      <c r="E118" s="26">
        <f>'比較表'!J16</f>
        <v>1</v>
      </c>
      <c r="F118" s="24">
        <f>'比較表'!J19</f>
        <v>4</v>
      </c>
      <c r="G118" s="24"/>
      <c r="H118" s="24">
        <f>'比較表'!J22</f>
        <v>4</v>
      </c>
      <c r="I118" s="25">
        <f>'比較表'!J25</f>
        <v>5</v>
      </c>
      <c r="J118" s="27">
        <f>'比較表'!J28</f>
        <v>2</v>
      </c>
      <c r="K118" s="23">
        <f>'比較表'!J31</f>
        <v>1</v>
      </c>
      <c r="L118" s="24">
        <f>'比較表'!J34</f>
        <v>3</v>
      </c>
      <c r="M118" s="25">
        <f>'比較表'!J37</f>
        <v>5</v>
      </c>
      <c r="N118" s="26">
        <f>'比較表'!J40</f>
        <v>9</v>
      </c>
      <c r="O118" s="24">
        <f>'比較表'!J43</f>
        <v>3</v>
      </c>
      <c r="P118" s="24">
        <f>'比較表'!J46</f>
        <v>6</v>
      </c>
      <c r="Q118" s="27">
        <f>'比較表'!J49</f>
        <v>3</v>
      </c>
      <c r="R118" s="23">
        <f>'比較表'!J52</f>
        <v>6</v>
      </c>
      <c r="S118" s="24">
        <f>'比較表'!J55</f>
        <v>9</v>
      </c>
      <c r="T118" s="24">
        <f>'比較表'!J58</f>
        <v>6</v>
      </c>
      <c r="U118" s="25">
        <f>'比較表'!J61</f>
        <v>8</v>
      </c>
      <c r="V118" s="26">
        <f>'比較表'!J64</f>
        <v>2</v>
      </c>
      <c r="W118" s="27">
        <f>'比較表'!J67</f>
        <v>2</v>
      </c>
      <c r="X118" s="23">
        <f>'比較表'!J70</f>
        <v>1</v>
      </c>
      <c r="Y118" s="24">
        <f>'比較表'!J73</f>
        <v>2</v>
      </c>
      <c r="Z118" s="24">
        <f>'比較表'!J76</f>
        <v>2</v>
      </c>
      <c r="AA118" s="24">
        <f>'比較表'!J79</f>
        <v>3</v>
      </c>
      <c r="AB118" s="27">
        <f>'比較表'!J82</f>
        <v>1</v>
      </c>
      <c r="AC118" s="21"/>
    </row>
    <row r="119" spans="1:29" ht="14.25" thickBot="1">
      <c r="A119" s="28" t="s">
        <v>173</v>
      </c>
      <c r="B119" s="29">
        <f>'比較表'!K7</f>
        <v>0</v>
      </c>
      <c r="C119" s="30">
        <f>'比較表'!K10</f>
        <v>1</v>
      </c>
      <c r="D119" s="31">
        <f>'比較表'!K13</f>
        <v>1</v>
      </c>
      <c r="E119" s="32">
        <f>'比較表'!K16</f>
        <v>0</v>
      </c>
      <c r="F119" s="30">
        <f>'比較表'!K19</f>
        <v>0</v>
      </c>
      <c r="G119" s="30"/>
      <c r="H119" s="30">
        <f>'比較表'!K22</f>
        <v>1</v>
      </c>
      <c r="I119" s="31">
        <f>'比較表'!K25</f>
        <v>1</v>
      </c>
      <c r="J119" s="33">
        <f>'比較表'!K28</f>
        <v>0</v>
      </c>
      <c r="K119" s="29">
        <f>'比較表'!K31</f>
        <v>0</v>
      </c>
      <c r="L119" s="30">
        <f>'比較表'!K34</f>
        <v>1</v>
      </c>
      <c r="M119" s="31">
        <f>'比較表'!K37</f>
        <v>0</v>
      </c>
      <c r="N119" s="32">
        <f>'比較表'!K40</f>
        <v>0</v>
      </c>
      <c r="O119" s="30">
        <f>'比較表'!K43</f>
        <v>2</v>
      </c>
      <c r="P119" s="30">
        <f>'比較表'!K46</f>
        <v>2</v>
      </c>
      <c r="Q119" s="33">
        <f>'比較表'!K49</f>
        <v>0</v>
      </c>
      <c r="R119" s="29">
        <f>'比較表'!K52</f>
        <v>0</v>
      </c>
      <c r="S119" s="30">
        <f>'比較表'!K55</f>
        <v>0</v>
      </c>
      <c r="T119" s="30">
        <f>'比較表'!K58</f>
        <v>0</v>
      </c>
      <c r="U119" s="31">
        <f>'比較表'!K61</f>
        <v>1</v>
      </c>
      <c r="V119" s="32">
        <f>'比較表'!K64</f>
        <v>0</v>
      </c>
      <c r="W119" s="33">
        <f>'比較表'!K67</f>
        <v>0</v>
      </c>
      <c r="X119" s="29">
        <f>'比較表'!K70</f>
        <v>0</v>
      </c>
      <c r="Y119" s="30">
        <f>'比較表'!K73</f>
        <v>0</v>
      </c>
      <c r="Z119" s="30">
        <f>'比較表'!K76</f>
        <v>0</v>
      </c>
      <c r="AA119" s="30">
        <f>'比較表'!K79</f>
        <v>0</v>
      </c>
      <c r="AB119" s="33">
        <f>'比較表'!K82</f>
        <v>0</v>
      </c>
      <c r="AC119" s="21"/>
    </row>
    <row r="120" spans="1:29" ht="15" thickBot="1" thickTop="1">
      <c r="A120" s="34" t="s">
        <v>177</v>
      </c>
      <c r="B120" s="29">
        <f>'比較表'!L7</f>
        <v>0</v>
      </c>
      <c r="C120" s="30">
        <f>'比較表'!L10</f>
        <v>0</v>
      </c>
      <c r="D120" s="31">
        <f>'比較表'!L13</f>
        <v>0</v>
      </c>
      <c r="E120" s="32">
        <f>'比較表'!L16</f>
        <v>0</v>
      </c>
      <c r="F120" s="30">
        <f>'比較表'!L19</f>
        <v>0</v>
      </c>
      <c r="G120" s="30"/>
      <c r="H120" s="30">
        <f>'比較表'!L22</f>
        <v>1</v>
      </c>
      <c r="I120" s="31">
        <f>'比較表'!L25</f>
        <v>2</v>
      </c>
      <c r="J120" s="33">
        <f>'比較表'!L28</f>
        <v>0</v>
      </c>
      <c r="K120" s="29">
        <f>'比較表'!L31</f>
        <v>0</v>
      </c>
      <c r="L120" s="30">
        <f>'比較表'!L34</f>
        <v>0</v>
      </c>
      <c r="M120" s="31">
        <f>'比較表'!L37</f>
        <v>0</v>
      </c>
      <c r="N120" s="32">
        <f>'比較表'!L40</f>
        <v>0</v>
      </c>
      <c r="O120" s="30">
        <f>'比較表'!L43</f>
        <v>0</v>
      </c>
      <c r="P120" s="30">
        <f>'比較表'!L46</f>
        <v>0</v>
      </c>
      <c r="Q120" s="33">
        <f>'比較表'!L49</f>
        <v>0</v>
      </c>
      <c r="R120" s="29">
        <f>'比較表'!L52</f>
        <v>0</v>
      </c>
      <c r="S120" s="30">
        <f>'比較表'!L55</f>
        <v>0</v>
      </c>
      <c r="T120" s="30">
        <f>'比較表'!L58</f>
        <v>0</v>
      </c>
      <c r="U120" s="31">
        <f>'比較表'!L61</f>
        <v>0</v>
      </c>
      <c r="V120" s="32">
        <f>'比較表'!L64</f>
        <v>0</v>
      </c>
      <c r="W120" s="33">
        <f>'比較表'!L67</f>
        <v>0</v>
      </c>
      <c r="X120" s="29">
        <f>'比較表'!L70</f>
        <v>0</v>
      </c>
      <c r="Y120" s="30">
        <f>'比較表'!L73</f>
        <v>0</v>
      </c>
      <c r="Z120" s="30">
        <f>'比較表'!L76</f>
        <v>0</v>
      </c>
      <c r="AA120" s="30">
        <f>'比較表'!L79</f>
        <v>0</v>
      </c>
      <c r="AB120" s="33">
        <f>'比較表'!L82</f>
        <v>0</v>
      </c>
      <c r="AC120" s="21"/>
    </row>
    <row r="121" spans="1:29" ht="15" thickBot="1" thickTop="1">
      <c r="A121" s="34" t="s">
        <v>178</v>
      </c>
      <c r="B121" s="49">
        <f>SUM(B116:B120)</f>
        <v>17</v>
      </c>
      <c r="C121" s="49">
        <f aca="true" t="shared" si="1" ref="C121:AB121">SUM(C116:C120)</f>
        <v>17</v>
      </c>
      <c r="D121" s="50">
        <f t="shared" si="1"/>
        <v>17</v>
      </c>
      <c r="E121" s="51">
        <f t="shared" si="1"/>
        <v>17</v>
      </c>
      <c r="F121" s="49">
        <f t="shared" si="1"/>
        <v>17</v>
      </c>
      <c r="G121" s="49"/>
      <c r="H121" s="49">
        <f t="shared" si="1"/>
        <v>17</v>
      </c>
      <c r="I121" s="49">
        <f t="shared" si="1"/>
        <v>17</v>
      </c>
      <c r="J121" s="52">
        <f t="shared" si="1"/>
        <v>17</v>
      </c>
      <c r="K121" s="49">
        <f t="shared" si="1"/>
        <v>17</v>
      </c>
      <c r="L121" s="49">
        <f t="shared" si="1"/>
        <v>17</v>
      </c>
      <c r="M121" s="50">
        <f t="shared" si="1"/>
        <v>17</v>
      </c>
      <c r="N121" s="51">
        <f t="shared" si="1"/>
        <v>17</v>
      </c>
      <c r="O121" s="49">
        <f t="shared" si="1"/>
        <v>17</v>
      </c>
      <c r="P121" s="49">
        <f t="shared" si="1"/>
        <v>17</v>
      </c>
      <c r="Q121" s="52">
        <f t="shared" si="1"/>
        <v>17</v>
      </c>
      <c r="R121" s="49">
        <f t="shared" si="1"/>
        <v>17</v>
      </c>
      <c r="S121" s="49">
        <f t="shared" si="1"/>
        <v>17</v>
      </c>
      <c r="T121" s="49">
        <f t="shared" si="1"/>
        <v>17</v>
      </c>
      <c r="U121" s="50">
        <f t="shared" si="1"/>
        <v>17</v>
      </c>
      <c r="V121" s="51">
        <f t="shared" si="1"/>
        <v>17</v>
      </c>
      <c r="W121" s="52">
        <f t="shared" si="1"/>
        <v>17</v>
      </c>
      <c r="X121" s="49">
        <f t="shared" si="1"/>
        <v>17</v>
      </c>
      <c r="Y121" s="49">
        <f t="shared" si="1"/>
        <v>17</v>
      </c>
      <c r="Z121" s="49">
        <f t="shared" si="1"/>
        <v>17</v>
      </c>
      <c r="AA121" s="49">
        <f t="shared" si="1"/>
        <v>17</v>
      </c>
      <c r="AB121" s="52">
        <f t="shared" si="1"/>
        <v>17</v>
      </c>
      <c r="AC121" s="21"/>
    </row>
    <row r="122" spans="1:29" ht="15" thickBot="1" thickTop="1">
      <c r="A122" s="35" t="s">
        <v>174</v>
      </c>
      <c r="B122" s="36">
        <f>((B116*2)+(B117*2)+(B118))/(B121*2)</f>
        <v>0.8823529411764706</v>
      </c>
      <c r="C122" s="36">
        <f aca="true" t="shared" si="2" ref="C122:AB122">((C116*2)+(C117*2)+(C118))/(C121*2)</f>
        <v>0.8823529411764706</v>
      </c>
      <c r="D122" s="36">
        <f t="shared" si="2"/>
        <v>0.8823529411764706</v>
      </c>
      <c r="E122" s="36">
        <f t="shared" si="2"/>
        <v>0.9705882352941176</v>
      </c>
      <c r="F122" s="36">
        <f t="shared" si="2"/>
        <v>0.8823529411764706</v>
      </c>
      <c r="G122" s="36"/>
      <c r="H122" s="36">
        <f t="shared" si="2"/>
        <v>0.7647058823529411</v>
      </c>
      <c r="I122" s="36">
        <f t="shared" si="2"/>
        <v>0.6764705882352942</v>
      </c>
      <c r="J122" s="36">
        <f t="shared" si="2"/>
        <v>0.9411764705882353</v>
      </c>
      <c r="K122" s="36">
        <f t="shared" si="2"/>
        <v>0.9705882352941176</v>
      </c>
      <c r="L122" s="36">
        <f t="shared" si="2"/>
        <v>0.8529411764705882</v>
      </c>
      <c r="M122" s="36">
        <f t="shared" si="2"/>
        <v>0.8529411764705882</v>
      </c>
      <c r="N122" s="36">
        <f t="shared" si="2"/>
        <v>0.7352941176470589</v>
      </c>
      <c r="O122" s="36">
        <f t="shared" si="2"/>
        <v>0.7941176470588235</v>
      </c>
      <c r="P122" s="36">
        <f t="shared" si="2"/>
        <v>0.7058823529411765</v>
      </c>
      <c r="Q122" s="36">
        <f t="shared" si="2"/>
        <v>0.9117647058823529</v>
      </c>
      <c r="R122" s="36">
        <f t="shared" si="2"/>
        <v>0.8235294117647058</v>
      </c>
      <c r="S122" s="36">
        <f t="shared" si="2"/>
        <v>0.7352941176470589</v>
      </c>
      <c r="T122" s="36">
        <f t="shared" si="2"/>
        <v>0.8235294117647058</v>
      </c>
      <c r="U122" s="36">
        <f t="shared" si="2"/>
        <v>0.7058823529411765</v>
      </c>
      <c r="V122" s="36">
        <f t="shared" si="2"/>
        <v>0.9411764705882353</v>
      </c>
      <c r="W122" s="36">
        <f t="shared" si="2"/>
        <v>0.9411764705882353</v>
      </c>
      <c r="X122" s="36">
        <f t="shared" si="2"/>
        <v>0.9705882352941176</v>
      </c>
      <c r="Y122" s="36">
        <f t="shared" si="2"/>
        <v>0.9411764705882353</v>
      </c>
      <c r="Z122" s="36">
        <f t="shared" si="2"/>
        <v>0.9411764705882353</v>
      </c>
      <c r="AA122" s="36">
        <f t="shared" si="2"/>
        <v>0.9117647058823529</v>
      </c>
      <c r="AB122" s="36">
        <f t="shared" si="2"/>
        <v>0.9705882352941176</v>
      </c>
      <c r="AC122" s="38"/>
    </row>
    <row r="123" spans="1:13" ht="15" thickBot="1" thickTop="1">
      <c r="A123" s="39" t="s">
        <v>175</v>
      </c>
      <c r="B123" s="40">
        <f>AVERAGE(B122:D122)</f>
        <v>0.8823529411764706</v>
      </c>
      <c r="C123" s="41">
        <f>AVERAGE(E122:J122)</f>
        <v>0.8470588235294118</v>
      </c>
      <c r="D123" s="41">
        <f>AVERAGE(K122:M122)</f>
        <v>0.892156862745098</v>
      </c>
      <c r="E123" s="41">
        <f>AVERAGE(N122:Q122)</f>
        <v>0.7867647058823529</v>
      </c>
      <c r="F123" s="41">
        <f>AVERAGE(R122:U122)</f>
        <v>0.7720588235294118</v>
      </c>
      <c r="G123" s="41">
        <f>AVERAGE(V122:W122)</f>
        <v>0.9411764705882353</v>
      </c>
      <c r="H123" s="41">
        <f>AVERAGE(X122:AB122)</f>
        <v>0.9470588235294116</v>
      </c>
      <c r="I123" s="42"/>
      <c r="J123" s="43"/>
      <c r="K123" s="43"/>
      <c r="L123" s="43"/>
      <c r="M123" s="44"/>
    </row>
    <row r="124" spans="2:12" ht="15" thickBot="1" thickTop="1">
      <c r="B124" s="45" t="s">
        <v>111</v>
      </c>
      <c r="C124" s="46" t="s">
        <v>115</v>
      </c>
      <c r="D124" s="46" t="s">
        <v>121</v>
      </c>
      <c r="E124" s="46" t="s">
        <v>125</v>
      </c>
      <c r="F124" s="46" t="s">
        <v>130</v>
      </c>
      <c r="G124" s="46" t="s">
        <v>135</v>
      </c>
      <c r="H124" s="46" t="s">
        <v>157</v>
      </c>
      <c r="I124" s="47"/>
      <c r="J124" s="48"/>
      <c r="K124" s="48"/>
      <c r="L124" s="48"/>
    </row>
    <row r="125" spans="2:12" ht="13.5">
      <c r="B125" s="53"/>
      <c r="C125" s="54"/>
      <c r="D125" s="54"/>
      <c r="E125" s="54"/>
      <c r="F125" s="54"/>
      <c r="G125" s="54"/>
      <c r="H125" s="54"/>
      <c r="I125" s="48"/>
      <c r="J125" s="48"/>
      <c r="K125" s="48"/>
      <c r="L125" s="48"/>
    </row>
    <row r="126" spans="1:12" ht="14.25" thickBot="1">
      <c r="A126" s="9" t="s">
        <v>194</v>
      </c>
      <c r="B126" s="53"/>
      <c r="C126" s="54"/>
      <c r="D126" s="54"/>
      <c r="E126" s="54"/>
      <c r="F126" s="54"/>
      <c r="G126" s="54"/>
      <c r="H126" s="54"/>
      <c r="I126" s="48"/>
      <c r="J126" s="48"/>
      <c r="K126" s="48"/>
      <c r="L126" s="48"/>
    </row>
    <row r="127" spans="1:29" ht="13.5">
      <c r="A127" s="15" t="s">
        <v>176</v>
      </c>
      <c r="B127" s="16">
        <f>'比較表'!H8</f>
        <v>100</v>
      </c>
      <c r="C127" s="17">
        <f>'比較表'!H11</f>
        <v>53</v>
      </c>
      <c r="D127" s="18">
        <f>'比較表'!H14</f>
        <v>29</v>
      </c>
      <c r="E127" s="19">
        <f>'比較表'!H17</f>
        <v>60</v>
      </c>
      <c r="F127" s="17">
        <f>'比較表'!H20</f>
        <v>56</v>
      </c>
      <c r="G127" s="17"/>
      <c r="H127" s="17">
        <f>'比較表'!H23</f>
        <v>183</v>
      </c>
      <c r="I127" s="18">
        <f>'比較表'!H26</f>
        <v>81</v>
      </c>
      <c r="J127" s="20">
        <f>'比較表'!H29</f>
        <v>112</v>
      </c>
      <c r="K127" s="16">
        <f>'比較表'!H32</f>
        <v>46</v>
      </c>
      <c r="L127" s="17">
        <f>'比較表'!H35</f>
        <v>85</v>
      </c>
      <c r="M127" s="18">
        <f>'比較表'!H38</f>
        <v>43</v>
      </c>
      <c r="N127" s="19">
        <f>'比較表'!H41</f>
        <v>56</v>
      </c>
      <c r="O127" s="17">
        <f>'比較表'!H44</f>
        <v>34</v>
      </c>
      <c r="P127" s="17">
        <f>'比較表'!H47</f>
        <v>53</v>
      </c>
      <c r="Q127" s="20">
        <f>'比較表'!H50</f>
        <v>149</v>
      </c>
      <c r="R127" s="16">
        <f>'比較表'!H53</f>
        <v>36</v>
      </c>
      <c r="S127" s="17">
        <f>'比較表'!H56</f>
        <v>71</v>
      </c>
      <c r="T127" s="17">
        <f>'比較表'!H59</f>
        <v>57</v>
      </c>
      <c r="U127" s="18">
        <f>'比較表'!H62</f>
        <v>91</v>
      </c>
      <c r="V127" s="19">
        <f>'比較表'!H65</f>
        <v>24</v>
      </c>
      <c r="W127" s="20">
        <f>'比較表'!H68</f>
        <v>25</v>
      </c>
      <c r="X127" s="16">
        <f>'比較表'!H71</f>
        <v>474</v>
      </c>
      <c r="Y127" s="17">
        <f>'比較表'!H74</f>
        <v>354</v>
      </c>
      <c r="Z127" s="17">
        <f>'比較表'!H77</f>
        <v>443</v>
      </c>
      <c r="AA127" s="17">
        <f>'比較表'!H80</f>
        <v>248</v>
      </c>
      <c r="AB127" s="20">
        <f>'比較表'!H83</f>
        <v>286</v>
      </c>
      <c r="AC127" s="21"/>
    </row>
    <row r="128" spans="1:29" ht="13.5">
      <c r="A128" s="22" t="s">
        <v>171</v>
      </c>
      <c r="B128" s="23">
        <f>'比較表'!I8</f>
        <v>1564</v>
      </c>
      <c r="C128" s="24">
        <f>'比較表'!I11</f>
        <v>1701</v>
      </c>
      <c r="D128" s="25">
        <f>'比較表'!I14</f>
        <v>1695</v>
      </c>
      <c r="E128" s="26">
        <f>'比較表'!I17</f>
        <v>1681</v>
      </c>
      <c r="F128" s="24">
        <f>'比較表'!I20</f>
        <v>1627</v>
      </c>
      <c r="G128" s="24"/>
      <c r="H128" s="24">
        <f>'比較表'!I23</f>
        <v>1301</v>
      </c>
      <c r="I128" s="25">
        <f>'比較表'!I26</f>
        <v>1372</v>
      </c>
      <c r="J128" s="27">
        <f>'比較表'!I29</f>
        <v>1572</v>
      </c>
      <c r="K128" s="23">
        <f>'比較表'!I32</f>
        <v>1663</v>
      </c>
      <c r="L128" s="24">
        <f>'比較表'!I35</f>
        <v>1591</v>
      </c>
      <c r="M128" s="25">
        <f>'比較表'!I38</f>
        <v>1438</v>
      </c>
      <c r="N128" s="26">
        <f>'比較表'!I41</f>
        <v>1092</v>
      </c>
      <c r="O128" s="24">
        <f>'比較表'!I44</f>
        <v>1571</v>
      </c>
      <c r="P128" s="24">
        <f>'比較表'!I47</f>
        <v>1272</v>
      </c>
      <c r="Q128" s="27">
        <f>'比較表'!I50</f>
        <v>1596</v>
      </c>
      <c r="R128" s="23">
        <f>'比較表'!I53</f>
        <v>1454</v>
      </c>
      <c r="S128" s="24">
        <f>'比較表'!I56</f>
        <v>928</v>
      </c>
      <c r="T128" s="24">
        <f>'比較表'!I59</f>
        <v>1541</v>
      </c>
      <c r="U128" s="25">
        <f>'比較表'!I62</f>
        <v>1190</v>
      </c>
      <c r="V128" s="26">
        <f>'比較表'!I65</f>
        <v>1629</v>
      </c>
      <c r="W128" s="27">
        <f>'比較表'!I68</f>
        <v>1470</v>
      </c>
      <c r="X128" s="23">
        <f>'比較表'!I71</f>
        <v>1231</v>
      </c>
      <c r="Y128" s="24">
        <f>'比較表'!I74</f>
        <v>1245</v>
      </c>
      <c r="Z128" s="24">
        <f>'比較表'!I77</f>
        <v>1279</v>
      </c>
      <c r="AA128" s="24">
        <f>'比較表'!I80</f>
        <v>1292</v>
      </c>
      <c r="AB128" s="27">
        <f>'比較表'!I83</f>
        <v>1320</v>
      </c>
      <c r="AC128" s="21"/>
    </row>
    <row r="129" spans="1:29" ht="13.5">
      <c r="A129" s="22" t="s">
        <v>172</v>
      </c>
      <c r="B129" s="23">
        <f>'比較表'!J8</f>
        <v>162</v>
      </c>
      <c r="C129" s="24">
        <f>'比較表'!J11</f>
        <v>67</v>
      </c>
      <c r="D129" s="25">
        <f>'比較表'!J14</f>
        <v>101</v>
      </c>
      <c r="E129" s="26">
        <f>'比較表'!J17</f>
        <v>83</v>
      </c>
      <c r="F129" s="24">
        <f>'比較表'!J20</f>
        <v>141</v>
      </c>
      <c r="G129" s="24"/>
      <c r="H129" s="24">
        <f>'比較表'!J23</f>
        <v>268</v>
      </c>
      <c r="I129" s="25">
        <f>'比較表'!J26</f>
        <v>237</v>
      </c>
      <c r="J129" s="27">
        <f>'比較表'!J29</f>
        <v>130</v>
      </c>
      <c r="K129" s="23">
        <f>'比較表'!J32</f>
        <v>117</v>
      </c>
      <c r="L129" s="24">
        <f>'比較表'!J35</f>
        <v>147</v>
      </c>
      <c r="M129" s="25">
        <f>'比較表'!J38</f>
        <v>340</v>
      </c>
      <c r="N129" s="26">
        <f>'比較表'!J41</f>
        <v>670</v>
      </c>
      <c r="O129" s="24">
        <f>'比較表'!J44</f>
        <v>205</v>
      </c>
      <c r="P129" s="24">
        <f>'比較表'!J47</f>
        <v>478</v>
      </c>
      <c r="Q129" s="27">
        <f>'比較表'!J50</f>
        <v>80</v>
      </c>
      <c r="R129" s="23">
        <f>'比較表'!J53</f>
        <v>333</v>
      </c>
      <c r="S129" s="24">
        <f>'比較表'!J56</f>
        <v>826</v>
      </c>
      <c r="T129" s="24">
        <f>'比較表'!J59</f>
        <v>227</v>
      </c>
      <c r="U129" s="25">
        <f>'比較表'!J62</f>
        <v>541</v>
      </c>
      <c r="V129" s="26">
        <f>'比較表'!J65</f>
        <v>171</v>
      </c>
      <c r="W129" s="27">
        <f>'比較表'!J68</f>
        <v>327</v>
      </c>
      <c r="X129" s="23">
        <f>'比較表'!J71</f>
        <v>117</v>
      </c>
      <c r="Y129" s="24">
        <f>'比較表'!J74</f>
        <v>221</v>
      </c>
      <c r="Z129" s="24">
        <f>'比較表'!J77</f>
        <v>102</v>
      </c>
      <c r="AA129" s="24">
        <f>'比較表'!J80</f>
        <v>282</v>
      </c>
      <c r="AB129" s="27">
        <f>'比較表'!J83</f>
        <v>213</v>
      </c>
      <c r="AC129" s="21"/>
    </row>
    <row r="130" spans="1:29" ht="14.25" thickBot="1">
      <c r="A130" s="28" t="s">
        <v>173</v>
      </c>
      <c r="B130" s="29">
        <f>'比較表'!K8</f>
        <v>0</v>
      </c>
      <c r="C130" s="30">
        <f>'比較表'!K11</f>
        <v>5</v>
      </c>
      <c r="D130" s="31">
        <f>'比較表'!K14</f>
        <v>1</v>
      </c>
      <c r="E130" s="32">
        <f>'比較表'!K17</f>
        <v>2</v>
      </c>
      <c r="F130" s="30">
        <f>'比較表'!K20</f>
        <v>2</v>
      </c>
      <c r="G130" s="30"/>
      <c r="H130" s="30">
        <f>'比較表'!K23</f>
        <v>30</v>
      </c>
      <c r="I130" s="31">
        <f>'比較表'!K26</f>
        <v>44</v>
      </c>
      <c r="J130" s="33">
        <f>'比較表'!K29</f>
        <v>12</v>
      </c>
      <c r="K130" s="29">
        <f>'比較表'!K32</f>
        <v>0</v>
      </c>
      <c r="L130" s="30">
        <f>'比較表'!K35</f>
        <v>3</v>
      </c>
      <c r="M130" s="31">
        <f>'比較表'!K38</f>
        <v>5</v>
      </c>
      <c r="N130" s="32">
        <f>'比較表'!K41</f>
        <v>8</v>
      </c>
      <c r="O130" s="30">
        <f>'比較表'!K44</f>
        <v>16</v>
      </c>
      <c r="P130" s="30">
        <f>'比較表'!K47</f>
        <v>23</v>
      </c>
      <c r="Q130" s="33">
        <f>'比較表'!K50</f>
        <v>1</v>
      </c>
      <c r="R130" s="29">
        <f>'比較表'!K53</f>
        <v>3</v>
      </c>
      <c r="S130" s="30">
        <f>'比較表'!K56</f>
        <v>1</v>
      </c>
      <c r="T130" s="30">
        <f>'比較表'!K59</f>
        <v>1</v>
      </c>
      <c r="U130" s="31">
        <f>'比較表'!K62</f>
        <v>4</v>
      </c>
      <c r="V130" s="32">
        <f>'比較表'!K65</f>
        <v>2</v>
      </c>
      <c r="W130" s="33">
        <f>'比較表'!K68</f>
        <v>4</v>
      </c>
      <c r="X130" s="29">
        <f>'比較表'!K71</f>
        <v>4</v>
      </c>
      <c r="Y130" s="30">
        <f>'比較表'!K74</f>
        <v>6</v>
      </c>
      <c r="Z130" s="30">
        <f>'比較表'!K77</f>
        <v>2</v>
      </c>
      <c r="AA130" s="30">
        <f>'比較表'!K80</f>
        <v>4</v>
      </c>
      <c r="AB130" s="33">
        <f>'比較表'!K83</f>
        <v>7</v>
      </c>
      <c r="AC130" s="21"/>
    </row>
    <row r="131" spans="1:29" ht="15" thickBot="1" thickTop="1">
      <c r="A131" s="34" t="s">
        <v>177</v>
      </c>
      <c r="B131" s="29">
        <f>'比較表'!L8</f>
        <v>0</v>
      </c>
      <c r="C131" s="30">
        <f>'比較表'!L11</f>
        <v>0</v>
      </c>
      <c r="D131" s="31">
        <f>'比較表'!L14</f>
        <v>0</v>
      </c>
      <c r="E131" s="32">
        <f>'比較表'!L17</f>
        <v>0</v>
      </c>
      <c r="F131" s="30">
        <f>'比較表'!L20</f>
        <v>0</v>
      </c>
      <c r="G131" s="30"/>
      <c r="H131" s="30">
        <f>'比較表'!L23</f>
        <v>44</v>
      </c>
      <c r="I131" s="31">
        <f>'比較表'!L26</f>
        <v>92</v>
      </c>
      <c r="J131" s="33">
        <f>'比較表'!L29</f>
        <v>0</v>
      </c>
      <c r="K131" s="29">
        <f>'比較表'!L32</f>
        <v>0</v>
      </c>
      <c r="L131" s="30">
        <f>'比較表'!L35</f>
        <v>0</v>
      </c>
      <c r="M131" s="31">
        <f>'比較表'!L38</f>
        <v>0</v>
      </c>
      <c r="N131" s="32">
        <f>'比較表'!L41</f>
        <v>0</v>
      </c>
      <c r="O131" s="30">
        <f>'比較表'!L44</f>
        <v>0</v>
      </c>
      <c r="P131" s="30">
        <f>'比較表'!L47</f>
        <v>0</v>
      </c>
      <c r="Q131" s="33">
        <f>'比較表'!L50</f>
        <v>0</v>
      </c>
      <c r="R131" s="29">
        <f>'比較表'!L53</f>
        <v>0</v>
      </c>
      <c r="S131" s="30">
        <f>'比較表'!L56</f>
        <v>0</v>
      </c>
      <c r="T131" s="30">
        <f>'比較表'!L59</f>
        <v>0</v>
      </c>
      <c r="U131" s="31">
        <f>'比較表'!L62</f>
        <v>0</v>
      </c>
      <c r="V131" s="32">
        <f>'比較表'!L65</f>
        <v>0</v>
      </c>
      <c r="W131" s="33">
        <f>'比較表'!L68</f>
        <v>0</v>
      </c>
      <c r="X131" s="29">
        <f>'比較表'!L71</f>
        <v>0</v>
      </c>
      <c r="Y131" s="30">
        <f>'比較表'!L74</f>
        <v>0</v>
      </c>
      <c r="Z131" s="30">
        <f>'比較表'!L77</f>
        <v>0</v>
      </c>
      <c r="AA131" s="30">
        <f>'比較表'!L80</f>
        <v>0</v>
      </c>
      <c r="AB131" s="33">
        <f>'比較表'!L83</f>
        <v>0</v>
      </c>
      <c r="AC131" s="21"/>
    </row>
    <row r="132" spans="1:29" ht="15" thickBot="1" thickTop="1">
      <c r="A132" s="34" t="s">
        <v>178</v>
      </c>
      <c r="B132" s="49">
        <f>SUM(B127:B131)</f>
        <v>1826</v>
      </c>
      <c r="C132" s="49">
        <f aca="true" t="shared" si="3" ref="C132:AB132">SUM(C127:C131)</f>
        <v>1826</v>
      </c>
      <c r="D132" s="50">
        <f t="shared" si="3"/>
        <v>1826</v>
      </c>
      <c r="E132" s="51">
        <f t="shared" si="3"/>
        <v>1826</v>
      </c>
      <c r="F132" s="49">
        <f t="shared" si="3"/>
        <v>1826</v>
      </c>
      <c r="G132" s="49"/>
      <c r="H132" s="49">
        <f t="shared" si="3"/>
        <v>1826</v>
      </c>
      <c r="I132" s="49">
        <f t="shared" si="3"/>
        <v>1826</v>
      </c>
      <c r="J132" s="52">
        <f t="shared" si="3"/>
        <v>1826</v>
      </c>
      <c r="K132" s="49">
        <f t="shared" si="3"/>
        <v>1826</v>
      </c>
      <c r="L132" s="49">
        <f t="shared" si="3"/>
        <v>1826</v>
      </c>
      <c r="M132" s="50">
        <f t="shared" si="3"/>
        <v>1826</v>
      </c>
      <c r="N132" s="51">
        <f t="shared" si="3"/>
        <v>1826</v>
      </c>
      <c r="O132" s="49">
        <f t="shared" si="3"/>
        <v>1826</v>
      </c>
      <c r="P132" s="49">
        <f t="shared" si="3"/>
        <v>1826</v>
      </c>
      <c r="Q132" s="52">
        <f t="shared" si="3"/>
        <v>1826</v>
      </c>
      <c r="R132" s="49">
        <f t="shared" si="3"/>
        <v>1826</v>
      </c>
      <c r="S132" s="49">
        <f t="shared" si="3"/>
        <v>1826</v>
      </c>
      <c r="T132" s="49">
        <f t="shared" si="3"/>
        <v>1826</v>
      </c>
      <c r="U132" s="50">
        <f t="shared" si="3"/>
        <v>1826</v>
      </c>
      <c r="V132" s="51">
        <f t="shared" si="3"/>
        <v>1826</v>
      </c>
      <c r="W132" s="52">
        <f t="shared" si="3"/>
        <v>1826</v>
      </c>
      <c r="X132" s="49">
        <f t="shared" si="3"/>
        <v>1826</v>
      </c>
      <c r="Y132" s="49">
        <f t="shared" si="3"/>
        <v>1826</v>
      </c>
      <c r="Z132" s="49">
        <f t="shared" si="3"/>
        <v>1826</v>
      </c>
      <c r="AA132" s="49">
        <f t="shared" si="3"/>
        <v>1826</v>
      </c>
      <c r="AB132" s="52">
        <f t="shared" si="3"/>
        <v>1826</v>
      </c>
      <c r="AC132" s="21"/>
    </row>
    <row r="133" spans="1:29" ht="15" thickBot="1" thickTop="1">
      <c r="A133" s="35" t="s">
        <v>174</v>
      </c>
      <c r="B133" s="36">
        <f>((B127*2)+(B128*2)+(B129))/(B132*2)</f>
        <v>0.9556407447973713</v>
      </c>
      <c r="C133" s="36">
        <f aca="true" t="shared" si="4" ref="C133:AB133">((C127*2)+(C128*2)+(C129))/(C132*2)</f>
        <v>0.9789156626506024</v>
      </c>
      <c r="D133" s="37">
        <f t="shared" si="4"/>
        <v>0.9717962760131434</v>
      </c>
      <c r="E133" s="90">
        <f t="shared" si="4"/>
        <v>0.9761774370208105</v>
      </c>
      <c r="F133" s="36">
        <f t="shared" si="4"/>
        <v>0.9602957283680176</v>
      </c>
      <c r="G133" s="36"/>
      <c r="H133" s="36">
        <f t="shared" si="4"/>
        <v>0.8860898138006572</v>
      </c>
      <c r="I133" s="36">
        <f t="shared" si="4"/>
        <v>0.8606243154435925</v>
      </c>
      <c r="J133" s="89">
        <f t="shared" si="4"/>
        <v>0.9578313253012049</v>
      </c>
      <c r="K133" s="36">
        <f t="shared" si="4"/>
        <v>0.9679627601314348</v>
      </c>
      <c r="L133" s="36">
        <f t="shared" si="4"/>
        <v>0.958105147864184</v>
      </c>
      <c r="M133" s="37">
        <f t="shared" si="4"/>
        <v>0.9041621029572837</v>
      </c>
      <c r="N133" s="90">
        <f t="shared" si="4"/>
        <v>0.812157721796276</v>
      </c>
      <c r="O133" s="36">
        <f t="shared" si="4"/>
        <v>0.9351040525739321</v>
      </c>
      <c r="P133" s="36">
        <f t="shared" si="4"/>
        <v>0.8565169769989047</v>
      </c>
      <c r="Q133" s="89">
        <f t="shared" si="4"/>
        <v>0.9775465498357064</v>
      </c>
      <c r="R133" s="36">
        <f t="shared" si="4"/>
        <v>0.9071741511500547</v>
      </c>
      <c r="S133" s="36">
        <f t="shared" si="4"/>
        <v>0.7732749178532311</v>
      </c>
      <c r="T133" s="36">
        <f t="shared" si="4"/>
        <v>0.9372946330777656</v>
      </c>
      <c r="U133" s="37">
        <f t="shared" si="4"/>
        <v>0.8496714129244249</v>
      </c>
      <c r="V133" s="90">
        <f t="shared" si="4"/>
        <v>0.9520810514786419</v>
      </c>
      <c r="W133" s="89">
        <f t="shared" si="4"/>
        <v>0.9082694414019715</v>
      </c>
      <c r="X133" s="36">
        <f t="shared" si="4"/>
        <v>0.9657721796276013</v>
      </c>
      <c r="Y133" s="36">
        <f t="shared" si="4"/>
        <v>0.9361993428258488</v>
      </c>
      <c r="Z133" s="36">
        <f t="shared" si="4"/>
        <v>0.9709748083242059</v>
      </c>
      <c r="AA133" s="36">
        <f t="shared" si="4"/>
        <v>0.920591456736035</v>
      </c>
      <c r="AB133" s="91">
        <f t="shared" si="4"/>
        <v>0.937842278203724</v>
      </c>
      <c r="AC133" s="38"/>
    </row>
    <row r="134" spans="1:13" ht="15" thickBot="1" thickTop="1">
      <c r="A134" s="39" t="s">
        <v>175</v>
      </c>
      <c r="B134" s="40">
        <f>AVERAGE(B133:D133)</f>
        <v>0.9687842278203723</v>
      </c>
      <c r="C134" s="41">
        <f>AVERAGE(E133:J133)</f>
        <v>0.9282037239868567</v>
      </c>
      <c r="D134" s="41">
        <f>AVERAGE(K133:M133)</f>
        <v>0.9434100036509676</v>
      </c>
      <c r="E134" s="41">
        <f>AVERAGE(N133:Q133)</f>
        <v>0.8953313253012049</v>
      </c>
      <c r="F134" s="41">
        <f>AVERAGE(R133:U133)</f>
        <v>0.866853778751369</v>
      </c>
      <c r="G134" s="41">
        <f>AVERAGE(V133:W133)</f>
        <v>0.9301752464403067</v>
      </c>
      <c r="H134" s="41">
        <f>AVERAGE(X133:AB133)</f>
        <v>0.9462760131434831</v>
      </c>
      <c r="I134" s="42"/>
      <c r="J134" s="43"/>
      <c r="K134" s="43"/>
      <c r="L134" s="43"/>
      <c r="M134" s="44"/>
    </row>
    <row r="135" spans="2:12" ht="15" thickBot="1" thickTop="1">
      <c r="B135" s="45" t="s">
        <v>111</v>
      </c>
      <c r="C135" s="46" t="s">
        <v>115</v>
      </c>
      <c r="D135" s="46" t="s">
        <v>121</v>
      </c>
      <c r="E135" s="46" t="s">
        <v>125</v>
      </c>
      <c r="F135" s="46" t="s">
        <v>130</v>
      </c>
      <c r="G135" s="46" t="s">
        <v>135</v>
      </c>
      <c r="H135" s="46" t="s">
        <v>157</v>
      </c>
      <c r="I135" s="47"/>
      <c r="J135" s="48"/>
      <c r="K135" s="48"/>
      <c r="L135" s="48"/>
    </row>
    <row r="137" spans="1:12" ht="14.25" thickBot="1">
      <c r="A137" s="9" t="s">
        <v>195</v>
      </c>
      <c r="B137" s="53"/>
      <c r="C137" s="54"/>
      <c r="D137" s="54"/>
      <c r="E137" s="54"/>
      <c r="F137" s="54"/>
      <c r="G137" s="54"/>
      <c r="H137" s="54"/>
      <c r="I137" s="48"/>
      <c r="J137" s="48"/>
      <c r="K137" s="48"/>
      <c r="L137" s="48"/>
    </row>
    <row r="138" spans="1:24" ht="15" customHeight="1">
      <c r="A138" s="15" t="s">
        <v>176</v>
      </c>
      <c r="B138" s="55">
        <f>'比較表'!H84</f>
        <v>0</v>
      </c>
      <c r="C138" s="56">
        <f>'比較表'!H86</f>
        <v>0</v>
      </c>
      <c r="D138" s="57">
        <f>'比較表'!H88</f>
        <v>0</v>
      </c>
      <c r="E138" s="56">
        <f>'比較表'!H90</f>
        <v>0</v>
      </c>
      <c r="F138" s="58">
        <f>'比較表'!H92</f>
        <v>0</v>
      </c>
      <c r="G138" s="58">
        <f>'比較表'!H94</f>
        <v>0</v>
      </c>
      <c r="H138" s="57">
        <f>'比較表'!H96</f>
        <v>0</v>
      </c>
      <c r="I138" s="56">
        <f>'比較表'!H98</f>
        <v>0</v>
      </c>
      <c r="J138" s="58">
        <f>'比較表'!H100</f>
        <v>0</v>
      </c>
      <c r="K138" s="58">
        <f>'比較表'!H102</f>
        <v>0</v>
      </c>
      <c r="L138" s="58">
        <f>'比較表'!H104</f>
        <v>0</v>
      </c>
      <c r="M138" s="58">
        <f>'比較表'!H106</f>
        <v>0</v>
      </c>
      <c r="N138" s="58">
        <f>'比較表'!H108</f>
        <v>0</v>
      </c>
      <c r="O138" s="58"/>
      <c r="P138" s="58"/>
      <c r="Q138" s="58"/>
      <c r="R138" s="58"/>
      <c r="S138" s="57"/>
      <c r="T138" s="56">
        <f>'比較表'!H110</f>
        <v>0</v>
      </c>
      <c r="U138" s="57">
        <f>'比較表'!H112</f>
        <v>0</v>
      </c>
      <c r="V138" s="56">
        <f>'比較表'!H114</f>
        <v>0</v>
      </c>
      <c r="W138" s="58">
        <f>'比較表'!H116</f>
        <v>0</v>
      </c>
      <c r="X138" s="57">
        <f>'比較表'!H118</f>
        <v>0</v>
      </c>
    </row>
    <row r="139" spans="1:24" ht="15" customHeight="1">
      <c r="A139" s="22" t="s">
        <v>171</v>
      </c>
      <c r="B139" s="59">
        <f>'比較表'!I84</f>
        <v>0</v>
      </c>
      <c r="C139" s="60">
        <f>'比較表'!I86</f>
        <v>0</v>
      </c>
      <c r="D139" s="61">
        <f>'比較表'!I88</f>
        <v>0</v>
      </c>
      <c r="E139" s="60">
        <f>'比較表'!I90</f>
        <v>0</v>
      </c>
      <c r="F139" s="62">
        <f>'比較表'!I92</f>
        <v>0</v>
      </c>
      <c r="G139" s="62">
        <f>'比較表'!I94</f>
        <v>0</v>
      </c>
      <c r="H139" s="61">
        <f>'比較表'!I96</f>
        <v>0</v>
      </c>
      <c r="I139" s="60">
        <f>'比較表'!I98</f>
        <v>0</v>
      </c>
      <c r="J139" s="62">
        <f>'比較表'!I100</f>
        <v>0</v>
      </c>
      <c r="K139" s="62">
        <f>'比較表'!I102</f>
        <v>0</v>
      </c>
      <c r="L139" s="62">
        <f>'比較表'!I104</f>
        <v>0</v>
      </c>
      <c r="M139" s="62">
        <f>'比較表'!I106</f>
        <v>0</v>
      </c>
      <c r="N139" s="62">
        <f>'比較表'!I108</f>
        <v>0</v>
      </c>
      <c r="O139" s="62"/>
      <c r="P139" s="62"/>
      <c r="Q139" s="62"/>
      <c r="R139" s="62"/>
      <c r="S139" s="61"/>
      <c r="T139" s="60">
        <f>'比較表'!I110</f>
        <v>0</v>
      </c>
      <c r="U139" s="61">
        <f>'比較表'!I112</f>
        <v>0</v>
      </c>
      <c r="V139" s="60">
        <f>'比較表'!I114</f>
        <v>0</v>
      </c>
      <c r="W139" s="62">
        <f>'比較表'!I116</f>
        <v>0</v>
      </c>
      <c r="X139" s="61">
        <f>'比較表'!I118</f>
        <v>0</v>
      </c>
    </row>
    <row r="140" spans="1:24" ht="15" customHeight="1">
      <c r="A140" s="22" t="s">
        <v>172</v>
      </c>
      <c r="B140" s="59">
        <f>'比較表'!J84</f>
        <v>0</v>
      </c>
      <c r="C140" s="60">
        <f>'比較表'!J86</f>
        <v>0</v>
      </c>
      <c r="D140" s="61">
        <f>'比較表'!J88</f>
        <v>0</v>
      </c>
      <c r="E140" s="60">
        <f>'比較表'!J90</f>
        <v>0</v>
      </c>
      <c r="F140" s="62">
        <f>'比較表'!J92</f>
        <v>0</v>
      </c>
      <c r="G140" s="62">
        <f>'比較表'!J94</f>
        <v>0</v>
      </c>
      <c r="H140" s="61">
        <f>'比較表'!J96</f>
        <v>0</v>
      </c>
      <c r="I140" s="60">
        <f>'比較表'!J98</f>
        <v>0</v>
      </c>
      <c r="J140" s="62">
        <f>'比較表'!J100</f>
        <v>0</v>
      </c>
      <c r="K140" s="62">
        <f>'比較表'!J102</f>
        <v>0</v>
      </c>
      <c r="L140" s="62">
        <f>'比較表'!J104</f>
        <v>0</v>
      </c>
      <c r="M140" s="62">
        <f>'比較表'!J106</f>
        <v>0</v>
      </c>
      <c r="N140" s="62">
        <f>'比較表'!J108</f>
        <v>0</v>
      </c>
      <c r="O140" s="62"/>
      <c r="P140" s="62"/>
      <c r="Q140" s="62"/>
      <c r="R140" s="62"/>
      <c r="S140" s="61"/>
      <c r="T140" s="60">
        <f>'比較表'!J110</f>
        <v>0</v>
      </c>
      <c r="U140" s="61">
        <f>'比較表'!J112</f>
        <v>0</v>
      </c>
      <c r="V140" s="60">
        <f>'比較表'!J114</f>
        <v>0</v>
      </c>
      <c r="W140" s="62">
        <f>'比較表'!J116</f>
        <v>0</v>
      </c>
      <c r="X140" s="61">
        <f>'比較表'!J118</f>
        <v>0</v>
      </c>
    </row>
    <row r="141" spans="1:24" ht="15" customHeight="1" thickBot="1">
      <c r="A141" s="28" t="s">
        <v>173</v>
      </c>
      <c r="B141" s="63">
        <f>'比較表'!K84</f>
        <v>0</v>
      </c>
      <c r="C141" s="64">
        <f>'比較表'!K86</f>
        <v>0</v>
      </c>
      <c r="D141" s="65">
        <f>'比較表'!K88</f>
        <v>0</v>
      </c>
      <c r="E141" s="64">
        <f>'比較表'!K90</f>
        <v>0</v>
      </c>
      <c r="F141" s="66">
        <f>'比較表'!K92</f>
        <v>0</v>
      </c>
      <c r="G141" s="66">
        <f>'比較表'!K94</f>
        <v>0</v>
      </c>
      <c r="H141" s="65">
        <f>'比較表'!K96</f>
        <v>0</v>
      </c>
      <c r="I141" s="64">
        <f>'比較表'!K98</f>
        <v>0</v>
      </c>
      <c r="J141" s="66">
        <f>'比較表'!K100</f>
        <v>0</v>
      </c>
      <c r="K141" s="66">
        <f>'比較表'!K102</f>
        <v>0</v>
      </c>
      <c r="L141" s="66">
        <f>'比較表'!K104</f>
        <v>0</v>
      </c>
      <c r="M141" s="66">
        <f>'比較表'!K106</f>
        <v>0</v>
      </c>
      <c r="N141" s="66">
        <f>'比較表'!K108</f>
        <v>0</v>
      </c>
      <c r="O141" s="66"/>
      <c r="P141" s="66"/>
      <c r="Q141" s="66"/>
      <c r="R141" s="66"/>
      <c r="S141" s="65"/>
      <c r="T141" s="64">
        <f>'比較表'!K110</f>
        <v>0</v>
      </c>
      <c r="U141" s="65">
        <f>'比較表'!K112</f>
        <v>0</v>
      </c>
      <c r="V141" s="64">
        <f>'比較表'!K114</f>
        <v>0</v>
      </c>
      <c r="W141" s="66">
        <f>'比較表'!K116</f>
        <v>0</v>
      </c>
      <c r="X141" s="65">
        <f>'比較表'!K118</f>
        <v>0</v>
      </c>
    </row>
    <row r="142" spans="1:25" ht="15" customHeight="1" thickBot="1" thickTop="1">
      <c r="A142" s="34" t="s">
        <v>177</v>
      </c>
      <c r="B142" s="63">
        <f>'比較表'!L84</f>
        <v>0</v>
      </c>
      <c r="C142" s="64">
        <f>'比較表'!L86</f>
        <v>0</v>
      </c>
      <c r="D142" s="65">
        <f>'比較表'!L88</f>
        <v>0</v>
      </c>
      <c r="E142" s="64">
        <f>'比較表'!L90</f>
        <v>0</v>
      </c>
      <c r="F142" s="66">
        <f>'比較表'!L92</f>
        <v>0</v>
      </c>
      <c r="G142" s="66">
        <f>'比較表'!L94</f>
        <v>0</v>
      </c>
      <c r="H142" s="65">
        <f>'比較表'!L96</f>
        <v>0</v>
      </c>
      <c r="I142" s="64">
        <f>'比較表'!L98</f>
        <v>0</v>
      </c>
      <c r="J142" s="66">
        <f>'比較表'!L100</f>
        <v>0</v>
      </c>
      <c r="K142" s="66">
        <f>'比較表'!L102</f>
        <v>0</v>
      </c>
      <c r="L142" s="66">
        <f>'比較表'!L104</f>
        <v>0</v>
      </c>
      <c r="M142" s="66">
        <f>'比較表'!L106</f>
        <v>0</v>
      </c>
      <c r="N142" s="66">
        <f>'比較表'!L108</f>
        <v>0</v>
      </c>
      <c r="O142" s="66"/>
      <c r="P142" s="66"/>
      <c r="Q142" s="66"/>
      <c r="R142" s="66"/>
      <c r="S142" s="65"/>
      <c r="T142" s="64">
        <f>'比較表'!L110</f>
        <v>0</v>
      </c>
      <c r="U142" s="65">
        <f>'比較表'!L112</f>
        <v>0</v>
      </c>
      <c r="V142" s="64">
        <f>'比較表'!L114</f>
        <v>0</v>
      </c>
      <c r="W142" s="66">
        <f>'比較表'!L116</f>
        <v>0</v>
      </c>
      <c r="X142" s="65">
        <f>'比較表'!L118</f>
        <v>0</v>
      </c>
      <c r="Y142" s="9">
        <f>SUM(B138:X142)</f>
        <v>0</v>
      </c>
    </row>
    <row r="143" spans="1:24" s="68" customFormat="1" ht="15" customHeight="1" thickBot="1" thickTop="1">
      <c r="A143" s="35" t="s">
        <v>174</v>
      </c>
      <c r="B143" s="67">
        <f>((B138*2)+(B139*2)+(B140))/2</f>
        <v>0</v>
      </c>
      <c r="C143" s="93">
        <f aca="true" t="shared" si="5" ref="C143:X143">((C138*2)+(C139*2)+(C140))/2</f>
        <v>0</v>
      </c>
      <c r="D143" s="91">
        <f t="shared" si="5"/>
        <v>0</v>
      </c>
      <c r="E143" s="93">
        <f t="shared" si="5"/>
        <v>0</v>
      </c>
      <c r="F143" s="98">
        <f t="shared" si="5"/>
        <v>0</v>
      </c>
      <c r="G143" s="98">
        <f t="shared" si="5"/>
        <v>0</v>
      </c>
      <c r="H143" s="91">
        <f t="shared" si="5"/>
        <v>0</v>
      </c>
      <c r="I143" s="93">
        <f t="shared" si="5"/>
        <v>0</v>
      </c>
      <c r="J143" s="98">
        <f t="shared" si="5"/>
        <v>0</v>
      </c>
      <c r="K143" s="98">
        <f t="shared" si="5"/>
        <v>0</v>
      </c>
      <c r="L143" s="98">
        <f t="shared" si="5"/>
        <v>0</v>
      </c>
      <c r="M143" s="98">
        <f t="shared" si="5"/>
        <v>0</v>
      </c>
      <c r="N143" s="98">
        <f t="shared" si="5"/>
        <v>0</v>
      </c>
      <c r="O143" s="98"/>
      <c r="P143" s="98"/>
      <c r="Q143" s="98"/>
      <c r="R143" s="98"/>
      <c r="S143" s="91"/>
      <c r="T143" s="93">
        <f t="shared" si="5"/>
        <v>0</v>
      </c>
      <c r="U143" s="97">
        <f t="shared" si="5"/>
        <v>0</v>
      </c>
      <c r="V143" s="93">
        <f t="shared" si="5"/>
        <v>0</v>
      </c>
      <c r="W143" s="98">
        <f t="shared" si="5"/>
        <v>0</v>
      </c>
      <c r="X143" s="91">
        <f t="shared" si="5"/>
        <v>0</v>
      </c>
    </row>
    <row r="144" spans="1:24" s="74" customFormat="1" ht="15" customHeight="1" thickBot="1" thickTop="1">
      <c r="A144" s="39" t="s">
        <v>175</v>
      </c>
      <c r="B144" s="69">
        <f>AVERAGE(B143)</f>
        <v>0</v>
      </c>
      <c r="C144" s="70">
        <f>AVERAGE(C143:D143)</f>
        <v>0</v>
      </c>
      <c r="D144" s="70">
        <f>AVERAGE(E143:H143)</f>
        <v>0</v>
      </c>
      <c r="E144" s="71">
        <f>AVERAGE(I143:N143)</f>
        <v>0</v>
      </c>
      <c r="F144" s="72">
        <f>AVERAGE(T143:U143)</f>
        <v>0</v>
      </c>
      <c r="G144" s="72">
        <f>AVERAGE(V143:X143)</f>
        <v>0</v>
      </c>
      <c r="H144" s="73"/>
      <c r="I144" s="73"/>
      <c r="J144" s="73"/>
      <c r="K144" s="73"/>
      <c r="L144" s="73"/>
      <c r="M144" s="73"/>
      <c r="N144" s="73"/>
      <c r="O144" s="73"/>
      <c r="P144" s="73"/>
      <c r="Q144" s="73"/>
      <c r="R144" s="73"/>
      <c r="S144" s="73"/>
      <c r="T144" s="73"/>
      <c r="U144" s="73"/>
      <c r="V144" s="73"/>
      <c r="W144" s="73"/>
      <c r="X144" s="73"/>
    </row>
    <row r="145" spans="1:24" s="74" customFormat="1" ht="15" customHeight="1" thickBot="1" thickTop="1">
      <c r="A145" s="103"/>
      <c r="B145" s="101" t="s">
        <v>179</v>
      </c>
      <c r="C145" s="75" t="s">
        <v>180</v>
      </c>
      <c r="D145" s="75" t="s">
        <v>145</v>
      </c>
      <c r="E145" s="76" t="s">
        <v>149</v>
      </c>
      <c r="F145" s="75" t="s">
        <v>181</v>
      </c>
      <c r="G145" s="75" t="s">
        <v>153</v>
      </c>
      <c r="H145" s="77"/>
      <c r="I145" s="77"/>
      <c r="J145" s="77"/>
      <c r="K145" s="77"/>
      <c r="L145" s="77"/>
      <c r="M145" s="77"/>
      <c r="N145" s="77"/>
      <c r="O145" s="77"/>
      <c r="P145" s="77"/>
      <c r="Q145" s="77"/>
      <c r="R145" s="77"/>
      <c r="S145" s="77"/>
      <c r="T145" s="77"/>
      <c r="U145" s="77"/>
      <c r="V145" s="77"/>
      <c r="W145" s="77"/>
      <c r="X145" s="77"/>
    </row>
    <row r="147" spans="1:12" ht="14.25" thickBot="1">
      <c r="A147" s="9" t="s">
        <v>193</v>
      </c>
      <c r="B147" s="53"/>
      <c r="C147" s="54"/>
      <c r="D147" s="54"/>
      <c r="E147" s="54"/>
      <c r="F147" s="54"/>
      <c r="G147" s="54"/>
      <c r="H147" s="54"/>
      <c r="I147" s="48"/>
      <c r="J147" s="48"/>
      <c r="K147" s="48"/>
      <c r="L147" s="48"/>
    </row>
    <row r="148" spans="1:24" ht="15" customHeight="1">
      <c r="A148" s="15" t="s">
        <v>176</v>
      </c>
      <c r="B148" s="55">
        <f>'比較表'!H85</f>
        <v>2</v>
      </c>
      <c r="C148" s="56">
        <f>'比較表'!H87</f>
        <v>0</v>
      </c>
      <c r="D148" s="57">
        <f>'比較表'!H89</f>
        <v>0</v>
      </c>
      <c r="E148" s="56">
        <f>'比較表'!H91</f>
        <v>0</v>
      </c>
      <c r="F148" s="58">
        <f>'比較表'!H93</f>
        <v>0</v>
      </c>
      <c r="G148" s="58">
        <f>'比較表'!H95</f>
        <v>0</v>
      </c>
      <c r="H148" s="57">
        <f>'比較表'!H97</f>
        <v>0</v>
      </c>
      <c r="I148" s="56">
        <f>'比較表'!H99</f>
        <v>0</v>
      </c>
      <c r="J148" s="58">
        <f>'比較表'!H101</f>
        <v>1</v>
      </c>
      <c r="K148" s="58">
        <f>'比較表'!H103</f>
        <v>0</v>
      </c>
      <c r="L148" s="58">
        <f>'比較表'!H105</f>
        <v>1</v>
      </c>
      <c r="M148" s="58">
        <f>'比較表'!H107</f>
        <v>1</v>
      </c>
      <c r="N148" s="58">
        <f>'比較表'!H109</f>
        <v>1</v>
      </c>
      <c r="O148" s="58"/>
      <c r="P148" s="58"/>
      <c r="Q148" s="58"/>
      <c r="R148" s="58"/>
      <c r="S148" s="57"/>
      <c r="T148" s="56">
        <f>'比較表'!H111</f>
        <v>1</v>
      </c>
      <c r="U148" s="57">
        <f>'比較表'!H113</f>
        <v>0</v>
      </c>
      <c r="V148" s="56">
        <f>'比較表'!H115</f>
        <v>0</v>
      </c>
      <c r="W148" s="58">
        <f>'比較表'!H117</f>
        <v>0</v>
      </c>
      <c r="X148" s="57">
        <f>'比較表'!H119</f>
        <v>0</v>
      </c>
    </row>
    <row r="149" spans="1:24" ht="15" customHeight="1">
      <c r="A149" s="22" t="s">
        <v>171</v>
      </c>
      <c r="B149" s="59">
        <f>'比較表'!I85</f>
        <v>14</v>
      </c>
      <c r="C149" s="60">
        <f>'比較表'!I87</f>
        <v>16</v>
      </c>
      <c r="D149" s="61">
        <f>'比較表'!I89</f>
        <v>14</v>
      </c>
      <c r="E149" s="60">
        <f>'比較表'!I91</f>
        <v>12</v>
      </c>
      <c r="F149" s="62">
        <f>'比較表'!I93</f>
        <v>13</v>
      </c>
      <c r="G149" s="62">
        <f>'比較表'!I95</f>
        <v>12</v>
      </c>
      <c r="H149" s="61">
        <f>'比較表'!I97</f>
        <v>13</v>
      </c>
      <c r="I149" s="60">
        <f>'比較表'!I99</f>
        <v>15</v>
      </c>
      <c r="J149" s="62">
        <f>'比較表'!I101</f>
        <v>15</v>
      </c>
      <c r="K149" s="62">
        <f>'比較表'!I103</f>
        <v>16</v>
      </c>
      <c r="L149" s="62">
        <f>'比較表'!I105</f>
        <v>16</v>
      </c>
      <c r="M149" s="62">
        <f>'比較表'!I107</f>
        <v>16</v>
      </c>
      <c r="N149" s="62">
        <f>'比較表'!I109</f>
        <v>15</v>
      </c>
      <c r="O149" s="62"/>
      <c r="P149" s="62"/>
      <c r="Q149" s="62"/>
      <c r="R149" s="62"/>
      <c r="S149" s="61"/>
      <c r="T149" s="60">
        <f>'比較表'!I111</f>
        <v>14</v>
      </c>
      <c r="U149" s="61">
        <f>'比較表'!I113</f>
        <v>12</v>
      </c>
      <c r="V149" s="60">
        <f>'比較表'!I115</f>
        <v>9</v>
      </c>
      <c r="W149" s="62">
        <f>'比較表'!I117</f>
        <v>8</v>
      </c>
      <c r="X149" s="61">
        <f>'比較表'!I119</f>
        <v>11</v>
      </c>
    </row>
    <row r="150" spans="1:24" ht="15" customHeight="1">
      <c r="A150" s="22" t="s">
        <v>172</v>
      </c>
      <c r="B150" s="59">
        <f>'比較表'!J85</f>
        <v>1</v>
      </c>
      <c r="C150" s="60">
        <f>'比較表'!J87</f>
        <v>1</v>
      </c>
      <c r="D150" s="61">
        <f>'比較表'!J89</f>
        <v>3</v>
      </c>
      <c r="E150" s="60">
        <f>'比較表'!J91</f>
        <v>5</v>
      </c>
      <c r="F150" s="62">
        <f>'比較表'!J93</f>
        <v>4</v>
      </c>
      <c r="G150" s="62">
        <f>'比較表'!J95</f>
        <v>3</v>
      </c>
      <c r="H150" s="61">
        <f>'比較表'!J97</f>
        <v>3</v>
      </c>
      <c r="I150" s="60">
        <f>'比較表'!J99</f>
        <v>2</v>
      </c>
      <c r="J150" s="62">
        <f>'比較表'!J101</f>
        <v>1</v>
      </c>
      <c r="K150" s="62">
        <f>'比較表'!J103</f>
        <v>1</v>
      </c>
      <c r="L150" s="62">
        <f>'比較表'!J105</f>
        <v>0</v>
      </c>
      <c r="M150" s="62">
        <f>'比較表'!J107</f>
        <v>0</v>
      </c>
      <c r="N150" s="62">
        <f>'比較表'!J109</f>
        <v>0</v>
      </c>
      <c r="O150" s="62"/>
      <c r="P150" s="62"/>
      <c r="Q150" s="62"/>
      <c r="R150" s="62"/>
      <c r="S150" s="61"/>
      <c r="T150" s="60">
        <f>'比較表'!J111</f>
        <v>2</v>
      </c>
      <c r="U150" s="61">
        <f>'比較表'!J113</f>
        <v>5</v>
      </c>
      <c r="V150" s="60">
        <f>'比較表'!J115</f>
        <v>6</v>
      </c>
      <c r="W150" s="62">
        <f>'比較表'!J117</f>
        <v>7</v>
      </c>
      <c r="X150" s="61">
        <f>'比較表'!J119</f>
        <v>5</v>
      </c>
    </row>
    <row r="151" spans="1:24" ht="15" customHeight="1" thickBot="1">
      <c r="A151" s="28" t="s">
        <v>173</v>
      </c>
      <c r="B151" s="63">
        <f>'比較表'!K85</f>
        <v>0</v>
      </c>
      <c r="C151" s="64">
        <f>'比較表'!K87</f>
        <v>0</v>
      </c>
      <c r="D151" s="65">
        <f>'比較表'!K89</f>
        <v>0</v>
      </c>
      <c r="E151" s="64">
        <f>'比較表'!K91</f>
        <v>0</v>
      </c>
      <c r="F151" s="66">
        <f>'比較表'!K93</f>
        <v>0</v>
      </c>
      <c r="G151" s="66">
        <f>'比較表'!K95</f>
        <v>2</v>
      </c>
      <c r="H151" s="65">
        <f>'比較表'!K97</f>
        <v>1</v>
      </c>
      <c r="I151" s="64">
        <f>'比較表'!K99</f>
        <v>0</v>
      </c>
      <c r="J151" s="66">
        <f>'比較表'!K101</f>
        <v>0</v>
      </c>
      <c r="K151" s="66">
        <f>'比較表'!K103</f>
        <v>0</v>
      </c>
      <c r="L151" s="66">
        <f>'比較表'!K105</f>
        <v>0</v>
      </c>
      <c r="M151" s="66">
        <f>'比較表'!K107</f>
        <v>0</v>
      </c>
      <c r="N151" s="66">
        <f>'比較表'!K109</f>
        <v>1</v>
      </c>
      <c r="O151" s="66"/>
      <c r="P151" s="66"/>
      <c r="Q151" s="66"/>
      <c r="R151" s="66"/>
      <c r="S151" s="65"/>
      <c r="T151" s="64">
        <f>'比較表'!K111</f>
        <v>0</v>
      </c>
      <c r="U151" s="65">
        <f>'比較表'!K113</f>
        <v>0</v>
      </c>
      <c r="V151" s="64">
        <f>'比較表'!K115</f>
        <v>2</v>
      </c>
      <c r="W151" s="66">
        <f>'比較表'!K117</f>
        <v>2</v>
      </c>
      <c r="X151" s="65">
        <f>'比較表'!K119</f>
        <v>1</v>
      </c>
    </row>
    <row r="152" spans="1:24" ht="15" customHeight="1" thickBot="1" thickTop="1">
      <c r="A152" s="34" t="s">
        <v>177</v>
      </c>
      <c r="B152" s="63">
        <f>'比較表'!L85</f>
        <v>0</v>
      </c>
      <c r="C152" s="64">
        <f>'比較表'!L87</f>
        <v>0</v>
      </c>
      <c r="D152" s="65">
        <f>'比較表'!L89</f>
        <v>0</v>
      </c>
      <c r="E152" s="64">
        <f>'比較表'!L91</f>
        <v>0</v>
      </c>
      <c r="F152" s="66">
        <f>'比較表'!L93</f>
        <v>0</v>
      </c>
      <c r="G152" s="66">
        <f>'比較表'!L95</f>
        <v>0</v>
      </c>
      <c r="H152" s="65">
        <f>'比較表'!L97</f>
        <v>0</v>
      </c>
      <c r="I152" s="64">
        <f>'比較表'!L99</f>
        <v>0</v>
      </c>
      <c r="J152" s="66">
        <f>'比較表'!L101</f>
        <v>0</v>
      </c>
      <c r="K152" s="66">
        <f>'比較表'!L103</f>
        <v>0</v>
      </c>
      <c r="L152" s="66">
        <f>'比較表'!L105</f>
        <v>0</v>
      </c>
      <c r="M152" s="66">
        <f>'比較表'!L107</f>
        <v>0</v>
      </c>
      <c r="N152" s="66">
        <f>'比較表'!L109</f>
        <v>0</v>
      </c>
      <c r="O152" s="66"/>
      <c r="P152" s="66"/>
      <c r="Q152" s="66"/>
      <c r="R152" s="66"/>
      <c r="S152" s="65"/>
      <c r="T152" s="64">
        <f>'比較表'!L111</f>
        <v>0</v>
      </c>
      <c r="U152" s="65">
        <f>'比較表'!L113</f>
        <v>0</v>
      </c>
      <c r="V152" s="64">
        <f>'比較表'!L115</f>
        <v>0</v>
      </c>
      <c r="W152" s="66">
        <f>'比較表'!L117</f>
        <v>0</v>
      </c>
      <c r="X152" s="65">
        <f>'比較表'!L119</f>
        <v>0</v>
      </c>
    </row>
    <row r="153" spans="1:24" ht="15" customHeight="1" thickBot="1" thickTop="1">
      <c r="A153" s="34" t="s">
        <v>178</v>
      </c>
      <c r="B153" s="80">
        <f aca="true" t="shared" si="6" ref="B153:O153">SUM(B148:B152)</f>
        <v>17</v>
      </c>
      <c r="C153" s="81">
        <f t="shared" si="6"/>
        <v>17</v>
      </c>
      <c r="D153" s="82">
        <f t="shared" si="6"/>
        <v>17</v>
      </c>
      <c r="E153" s="81">
        <f t="shared" si="6"/>
        <v>17</v>
      </c>
      <c r="F153" s="83">
        <f t="shared" si="6"/>
        <v>17</v>
      </c>
      <c r="G153" s="83">
        <f t="shared" si="6"/>
        <v>17</v>
      </c>
      <c r="H153" s="82">
        <f t="shared" si="6"/>
        <v>17</v>
      </c>
      <c r="I153" s="81">
        <f t="shared" si="6"/>
        <v>17</v>
      </c>
      <c r="J153" s="83">
        <f t="shared" si="6"/>
        <v>17</v>
      </c>
      <c r="K153" s="83">
        <f t="shared" si="6"/>
        <v>17</v>
      </c>
      <c r="L153" s="83">
        <f t="shared" si="6"/>
        <v>17</v>
      </c>
      <c r="M153" s="83">
        <f t="shared" si="6"/>
        <v>17</v>
      </c>
      <c r="N153" s="83">
        <f t="shared" si="6"/>
        <v>17</v>
      </c>
      <c r="O153" s="83"/>
      <c r="P153" s="83"/>
      <c r="Q153" s="83"/>
      <c r="R153" s="83"/>
      <c r="S153" s="82"/>
      <c r="T153" s="81">
        <f>SUM(T148:T152)</f>
        <v>17</v>
      </c>
      <c r="U153" s="82">
        <f>SUM(U148:U152)</f>
        <v>17</v>
      </c>
      <c r="V153" s="81">
        <f>SUM(V148:V152)</f>
        <v>17</v>
      </c>
      <c r="W153" s="83">
        <f>SUM(W148:W152)</f>
        <v>17</v>
      </c>
      <c r="X153" s="82">
        <f>SUM(X148:X152)</f>
        <v>17</v>
      </c>
    </row>
    <row r="154" spans="1:24" s="68" customFormat="1" ht="15" customHeight="1" thickBot="1" thickTop="1">
      <c r="A154" s="35" t="s">
        <v>174</v>
      </c>
      <c r="B154" s="37">
        <f>((B148*2)+(B149*2)+(B150))/(B153*2)</f>
        <v>0.9705882352941176</v>
      </c>
      <c r="C154" s="93">
        <f aca="true" t="shared" si="7" ref="C154:X154">((C148*2)+(C149*2)+(C150))/(C153*2)</f>
        <v>0.9705882352941176</v>
      </c>
      <c r="D154" s="91">
        <f t="shared" si="7"/>
        <v>0.9117647058823529</v>
      </c>
      <c r="E154" s="93">
        <f t="shared" si="7"/>
        <v>0.8529411764705882</v>
      </c>
      <c r="F154" s="98">
        <f t="shared" si="7"/>
        <v>0.8823529411764706</v>
      </c>
      <c r="G154" s="98">
        <f t="shared" si="7"/>
        <v>0.7941176470588235</v>
      </c>
      <c r="H154" s="91">
        <f t="shared" si="7"/>
        <v>0.8529411764705882</v>
      </c>
      <c r="I154" s="93">
        <f t="shared" si="7"/>
        <v>0.9411764705882353</v>
      </c>
      <c r="J154" s="98">
        <f t="shared" si="7"/>
        <v>0.9705882352941176</v>
      </c>
      <c r="K154" s="98">
        <f t="shared" si="7"/>
        <v>0.9705882352941176</v>
      </c>
      <c r="L154" s="98">
        <f t="shared" si="7"/>
        <v>1</v>
      </c>
      <c r="M154" s="98">
        <f t="shared" si="7"/>
        <v>1</v>
      </c>
      <c r="N154" s="98">
        <f t="shared" si="7"/>
        <v>0.9411764705882353</v>
      </c>
      <c r="O154" s="98"/>
      <c r="P154" s="98"/>
      <c r="Q154" s="98"/>
      <c r="R154" s="98"/>
      <c r="S154" s="91"/>
      <c r="T154" s="93">
        <f t="shared" si="7"/>
        <v>0.9411764705882353</v>
      </c>
      <c r="U154" s="91">
        <f t="shared" si="7"/>
        <v>0.8529411764705882</v>
      </c>
      <c r="V154" s="93">
        <f t="shared" si="7"/>
        <v>0.7058823529411765</v>
      </c>
      <c r="W154" s="98">
        <f t="shared" si="7"/>
        <v>0.6764705882352942</v>
      </c>
      <c r="X154" s="91">
        <f t="shared" si="7"/>
        <v>0.7941176470588235</v>
      </c>
    </row>
    <row r="155" spans="1:24" s="74" customFormat="1" ht="15" customHeight="1" thickBot="1" thickTop="1">
      <c r="A155" s="39" t="s">
        <v>175</v>
      </c>
      <c r="B155" s="69">
        <f>AVERAGE(B154)</f>
        <v>0.9705882352941176</v>
      </c>
      <c r="C155" s="70">
        <f>AVERAGE(C154:D154)</f>
        <v>0.9411764705882353</v>
      </c>
      <c r="D155" s="70">
        <f>AVERAGE(E154:H154)</f>
        <v>0.8455882352941176</v>
      </c>
      <c r="E155" s="71">
        <f>AVERAGE(I154:N154)</f>
        <v>0.9705882352941178</v>
      </c>
      <c r="F155" s="72">
        <f>AVERAGE(T154:U154)</f>
        <v>0.8970588235294117</v>
      </c>
      <c r="G155" s="72">
        <f>AVERAGE(V154:X154)</f>
        <v>0.7254901960784313</v>
      </c>
      <c r="H155" s="73"/>
      <c r="I155" s="73"/>
      <c r="J155" s="73"/>
      <c r="K155" s="73"/>
      <c r="L155" s="73"/>
      <c r="M155" s="73"/>
      <c r="N155" s="73"/>
      <c r="O155" s="73"/>
      <c r="P155" s="73"/>
      <c r="Q155" s="73"/>
      <c r="R155" s="73"/>
      <c r="S155" s="73"/>
      <c r="T155" s="73"/>
      <c r="U155" s="73"/>
      <c r="V155" s="73"/>
      <c r="W155" s="73"/>
      <c r="X155" s="73"/>
    </row>
    <row r="156" spans="1:24" s="74" customFormat="1" ht="15" customHeight="1" thickBot="1" thickTop="1">
      <c r="A156" s="103"/>
      <c r="B156" s="101" t="s">
        <v>179</v>
      </c>
      <c r="C156" s="75" t="s">
        <v>180</v>
      </c>
      <c r="D156" s="75" t="s">
        <v>145</v>
      </c>
      <c r="E156" s="76" t="s">
        <v>149</v>
      </c>
      <c r="F156" s="75" t="s">
        <v>181</v>
      </c>
      <c r="G156" s="75" t="s">
        <v>153</v>
      </c>
      <c r="H156" s="77"/>
      <c r="I156" s="77"/>
      <c r="J156" s="77"/>
      <c r="K156" s="77"/>
      <c r="L156" s="77"/>
      <c r="M156" s="77"/>
      <c r="N156" s="77"/>
      <c r="O156" s="77"/>
      <c r="P156" s="77"/>
      <c r="Q156" s="77"/>
      <c r="R156" s="77"/>
      <c r="S156" s="77"/>
      <c r="T156" s="77"/>
      <c r="U156" s="77"/>
      <c r="V156" s="77"/>
      <c r="W156" s="77"/>
      <c r="X156" s="77"/>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L119"/>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1" sqref="H1"/>
    </sheetView>
  </sheetViews>
  <sheetFormatPr defaultColWidth="9.00390625" defaultRowHeight="13.5"/>
  <cols>
    <col min="1" max="2" width="25.125" style="2" customWidth="1"/>
    <col min="3" max="3" width="12.625" style="1" customWidth="1"/>
    <col min="4" max="4" width="12.625" style="3" customWidth="1"/>
    <col min="5" max="6" width="12.625" style="1" customWidth="1"/>
    <col min="7" max="7" width="12.625" style="4" customWidth="1"/>
    <col min="8" max="16384" width="9.00390625" style="2" customWidth="1"/>
  </cols>
  <sheetData>
    <row r="1" spans="8:12" ht="28.5" customHeight="1" thickBot="1">
      <c r="H1" s="8"/>
      <c r="I1" s="8"/>
      <c r="J1" s="8"/>
      <c r="K1" s="8"/>
      <c r="L1" s="8" t="s">
        <v>196</v>
      </c>
    </row>
    <row r="2" spans="8:12" ht="14.25" thickBot="1">
      <c r="H2" s="210" t="s">
        <v>107</v>
      </c>
      <c r="I2" s="211"/>
      <c r="J2" s="211"/>
      <c r="K2" s="211"/>
      <c r="L2" s="212"/>
    </row>
    <row r="3" spans="8:12" ht="28.5" customHeight="1" thickBot="1">
      <c r="H3" s="228">
        <f>'評点入力シート'!F3</f>
        <v>0</v>
      </c>
      <c r="I3" s="229"/>
      <c r="J3" s="229"/>
      <c r="K3" s="229"/>
      <c r="L3" s="230"/>
    </row>
    <row r="4" spans="1:12" ht="18" customHeight="1">
      <c r="A4" s="231" t="s">
        <v>108</v>
      </c>
      <c r="B4" s="238" t="s">
        <v>109</v>
      </c>
      <c r="C4" s="231" t="s">
        <v>2</v>
      </c>
      <c r="D4" s="232"/>
      <c r="E4" s="232"/>
      <c r="F4" s="233"/>
      <c r="G4" s="213"/>
      <c r="H4" s="301" t="s">
        <v>191</v>
      </c>
      <c r="I4" s="301"/>
      <c r="J4" s="301"/>
      <c r="K4" s="301"/>
      <c r="L4" s="302"/>
    </row>
    <row r="5" spans="1:12" ht="18" customHeight="1" thickBot="1">
      <c r="A5" s="237"/>
      <c r="B5" s="239"/>
      <c r="C5" s="234"/>
      <c r="D5" s="235"/>
      <c r="E5" s="235"/>
      <c r="F5" s="236"/>
      <c r="G5" s="214"/>
      <c r="H5" s="303" t="s">
        <v>210</v>
      </c>
      <c r="I5" s="304" t="s">
        <v>110</v>
      </c>
      <c r="J5" s="304" t="s">
        <v>3</v>
      </c>
      <c r="K5" s="304" t="s">
        <v>4</v>
      </c>
      <c r="L5" s="305" t="s">
        <v>211</v>
      </c>
    </row>
    <row r="6" spans="1:12" ht="28.5" customHeight="1">
      <c r="A6" s="240" t="s">
        <v>111</v>
      </c>
      <c r="B6" s="243" t="s">
        <v>158</v>
      </c>
      <c r="C6" s="260" t="s">
        <v>112</v>
      </c>
      <c r="D6" s="261"/>
      <c r="E6" s="261"/>
      <c r="F6" s="262"/>
      <c r="G6" s="5"/>
      <c r="H6" s="107">
        <f>COUNTIF('評点入力シート'!G13,"Ａ＋")</f>
        <v>0</v>
      </c>
      <c r="I6" s="108">
        <f>COUNTIF('評点入力シート'!G13,"Ａ")</f>
        <v>0</v>
      </c>
      <c r="J6" s="108">
        <f>COUNTIF('評点入力シート'!G13,"Ｂ")</f>
        <v>0</v>
      </c>
      <c r="K6" s="108">
        <f>COUNTIF('評点入力シート'!G13,"Ｃ")</f>
        <v>0</v>
      </c>
      <c r="L6" s="109">
        <f>COUNTIF('評点入力シート'!G13,"－")</f>
        <v>0</v>
      </c>
    </row>
    <row r="7" spans="1:12" ht="28.5" customHeight="1">
      <c r="A7" s="241"/>
      <c r="B7" s="244"/>
      <c r="C7" s="263"/>
      <c r="D7" s="264"/>
      <c r="E7" s="264"/>
      <c r="F7" s="265"/>
      <c r="G7" s="104" t="s">
        <v>185</v>
      </c>
      <c r="H7" s="307">
        <v>1</v>
      </c>
      <c r="I7" s="308">
        <v>12</v>
      </c>
      <c r="J7" s="308">
        <v>4</v>
      </c>
      <c r="K7" s="123"/>
      <c r="L7" s="124"/>
    </row>
    <row r="8" spans="1:12" ht="28.5" customHeight="1">
      <c r="A8" s="241"/>
      <c r="B8" s="244"/>
      <c r="C8" s="266"/>
      <c r="D8" s="267"/>
      <c r="E8" s="267"/>
      <c r="F8" s="268"/>
      <c r="G8" s="105" t="s">
        <v>186</v>
      </c>
      <c r="H8" s="309">
        <v>100</v>
      </c>
      <c r="I8" s="310">
        <v>1564</v>
      </c>
      <c r="J8" s="310">
        <v>162</v>
      </c>
      <c r="K8" s="117"/>
      <c r="L8" s="118"/>
    </row>
    <row r="9" spans="1:12" ht="28.5" customHeight="1">
      <c r="A9" s="241"/>
      <c r="B9" s="244"/>
      <c r="C9" s="269" t="s">
        <v>113</v>
      </c>
      <c r="D9" s="270"/>
      <c r="E9" s="270"/>
      <c r="F9" s="271"/>
      <c r="G9" s="7"/>
      <c r="H9" s="112">
        <f>COUNTIF('評点入力シート'!G14,"Ａ＋")</f>
        <v>0</v>
      </c>
      <c r="I9" s="113">
        <f>COUNTIF('評点入力シート'!G14,"Ａ")</f>
        <v>0</v>
      </c>
      <c r="J9" s="113">
        <f>COUNTIF('評点入力シート'!G14,"Ｂ")</f>
        <v>0</v>
      </c>
      <c r="K9" s="113">
        <f>COUNTIF('評点入力シート'!G14,"Ｃ")</f>
        <v>0</v>
      </c>
      <c r="L9" s="114">
        <f>COUNTIF('評点入力シート'!G14,"－")</f>
        <v>0</v>
      </c>
    </row>
    <row r="10" spans="1:12" ht="28.5" customHeight="1">
      <c r="A10" s="241"/>
      <c r="B10" s="244"/>
      <c r="C10" s="263"/>
      <c r="D10" s="264"/>
      <c r="E10" s="264"/>
      <c r="F10" s="265"/>
      <c r="G10" s="104" t="s">
        <v>185</v>
      </c>
      <c r="H10" s="326"/>
      <c r="I10" s="308">
        <v>14</v>
      </c>
      <c r="J10" s="308">
        <v>2</v>
      </c>
      <c r="K10" s="308">
        <v>1</v>
      </c>
      <c r="L10" s="124"/>
    </row>
    <row r="11" spans="1:12" ht="28.5" customHeight="1">
      <c r="A11" s="241"/>
      <c r="B11" s="244"/>
      <c r="C11" s="266"/>
      <c r="D11" s="267"/>
      <c r="E11" s="267"/>
      <c r="F11" s="268"/>
      <c r="G11" s="105" t="s">
        <v>186</v>
      </c>
      <c r="H11" s="309">
        <v>53</v>
      </c>
      <c r="I11" s="310">
        <v>1701</v>
      </c>
      <c r="J11" s="310">
        <v>67</v>
      </c>
      <c r="K11" s="310">
        <v>5</v>
      </c>
      <c r="L11" s="111"/>
    </row>
    <row r="12" spans="1:12" ht="28.5" customHeight="1">
      <c r="A12" s="241"/>
      <c r="B12" s="244"/>
      <c r="C12" s="269" t="s">
        <v>114</v>
      </c>
      <c r="D12" s="270"/>
      <c r="E12" s="270"/>
      <c r="F12" s="271"/>
      <c r="G12" s="7"/>
      <c r="H12" s="112">
        <f>COUNTIF('評点入力シート'!G15,"Ａ＋")</f>
        <v>0</v>
      </c>
      <c r="I12" s="113">
        <f>COUNTIF('評点入力シート'!G15,"Ａ")</f>
        <v>0</v>
      </c>
      <c r="J12" s="113">
        <f>COUNTIF('評点入力シート'!G15,"Ｂ")</f>
        <v>0</v>
      </c>
      <c r="K12" s="113">
        <f>COUNTIF('評点入力シート'!G15,"Ｃ")</f>
        <v>0</v>
      </c>
      <c r="L12" s="114">
        <f>COUNTIF('評点入力シート'!G15,"－")</f>
        <v>0</v>
      </c>
    </row>
    <row r="13" spans="1:12" ht="28.5" customHeight="1">
      <c r="A13" s="241"/>
      <c r="B13" s="244"/>
      <c r="C13" s="263"/>
      <c r="D13" s="264"/>
      <c r="E13" s="264"/>
      <c r="F13" s="265"/>
      <c r="G13" s="104" t="s">
        <v>185</v>
      </c>
      <c r="H13" s="326"/>
      <c r="I13" s="308">
        <v>14</v>
      </c>
      <c r="J13" s="308">
        <v>2</v>
      </c>
      <c r="K13" s="308">
        <v>1</v>
      </c>
      <c r="L13" s="124"/>
    </row>
    <row r="14" spans="1:12" ht="28.5" customHeight="1" thickBot="1">
      <c r="A14" s="242"/>
      <c r="B14" s="245"/>
      <c r="C14" s="272"/>
      <c r="D14" s="273"/>
      <c r="E14" s="273"/>
      <c r="F14" s="274"/>
      <c r="G14" s="105" t="s">
        <v>186</v>
      </c>
      <c r="H14" s="311">
        <v>29</v>
      </c>
      <c r="I14" s="312">
        <v>1695</v>
      </c>
      <c r="J14" s="312">
        <v>101</v>
      </c>
      <c r="K14" s="312">
        <v>1</v>
      </c>
      <c r="L14" s="116"/>
    </row>
    <row r="15" spans="1:12" ht="28.5" customHeight="1">
      <c r="A15" s="240" t="s">
        <v>115</v>
      </c>
      <c r="B15" s="243" t="s">
        <v>159</v>
      </c>
      <c r="C15" s="277" t="s">
        <v>116</v>
      </c>
      <c r="D15" s="278"/>
      <c r="E15" s="278"/>
      <c r="F15" s="279"/>
      <c r="G15" s="5"/>
      <c r="H15" s="125">
        <f>COUNTIF('評点入力シート'!G18,"Ａ＋")</f>
        <v>0</v>
      </c>
      <c r="I15" s="126">
        <f>COUNTIF('評点入力シート'!G18,"Ａ")</f>
        <v>0</v>
      </c>
      <c r="J15" s="126">
        <f>COUNTIF('評点入力シート'!G18,"Ｂ")</f>
        <v>0</v>
      </c>
      <c r="K15" s="126">
        <f>COUNTIF('評点入力シート'!G18,"Ｃ")</f>
        <v>0</v>
      </c>
      <c r="L15" s="127">
        <f>COUNTIF('評点入力シート'!G18,"－")</f>
        <v>0</v>
      </c>
    </row>
    <row r="16" spans="1:12" ht="28.5" customHeight="1">
      <c r="A16" s="306"/>
      <c r="B16" s="247"/>
      <c r="C16" s="263"/>
      <c r="D16" s="264"/>
      <c r="E16" s="264"/>
      <c r="F16" s="265"/>
      <c r="G16" s="104" t="s">
        <v>185</v>
      </c>
      <c r="H16" s="326"/>
      <c r="I16" s="308">
        <v>16</v>
      </c>
      <c r="J16" s="308">
        <v>1</v>
      </c>
      <c r="K16" s="123"/>
      <c r="L16" s="124"/>
    </row>
    <row r="17" spans="1:12" ht="28.5" customHeight="1">
      <c r="A17" s="306"/>
      <c r="B17" s="247"/>
      <c r="C17" s="266"/>
      <c r="D17" s="267"/>
      <c r="E17" s="267"/>
      <c r="F17" s="268"/>
      <c r="G17" s="105" t="s">
        <v>186</v>
      </c>
      <c r="H17" s="309">
        <v>60</v>
      </c>
      <c r="I17" s="310">
        <v>1681</v>
      </c>
      <c r="J17" s="310">
        <v>83</v>
      </c>
      <c r="K17" s="310">
        <v>2</v>
      </c>
      <c r="L17" s="118"/>
    </row>
    <row r="18" spans="1:12" ht="28.5" customHeight="1">
      <c r="A18" s="306"/>
      <c r="B18" s="247"/>
      <c r="C18" s="269" t="s">
        <v>117</v>
      </c>
      <c r="D18" s="270"/>
      <c r="E18" s="270"/>
      <c r="F18" s="271"/>
      <c r="G18" s="7"/>
      <c r="H18" s="112">
        <f>COUNTIF('評点入力シート'!G19,"Ａ＋")</f>
        <v>0</v>
      </c>
      <c r="I18" s="113">
        <f>COUNTIF('評点入力シート'!G19,"Ａ")</f>
        <v>0</v>
      </c>
      <c r="J18" s="113">
        <f>COUNTIF('評点入力シート'!G19,"Ｂ")</f>
        <v>0</v>
      </c>
      <c r="K18" s="113">
        <f>COUNTIF('評点入力シート'!G19,"Ｃ")</f>
        <v>0</v>
      </c>
      <c r="L18" s="114">
        <f>COUNTIF('評点入力シート'!G19,"－")</f>
        <v>0</v>
      </c>
    </row>
    <row r="19" spans="1:12" ht="28.5" customHeight="1">
      <c r="A19" s="306"/>
      <c r="B19" s="247"/>
      <c r="C19" s="263"/>
      <c r="D19" s="264"/>
      <c r="E19" s="264"/>
      <c r="F19" s="265"/>
      <c r="G19" s="104" t="s">
        <v>185</v>
      </c>
      <c r="H19" s="327"/>
      <c r="I19" s="308">
        <v>13</v>
      </c>
      <c r="J19" s="308">
        <v>4</v>
      </c>
      <c r="K19" s="129"/>
      <c r="L19" s="124"/>
    </row>
    <row r="20" spans="1:12" ht="28.5" customHeight="1">
      <c r="A20" s="306"/>
      <c r="B20" s="248"/>
      <c r="C20" s="266"/>
      <c r="D20" s="267"/>
      <c r="E20" s="267"/>
      <c r="F20" s="268"/>
      <c r="G20" s="105" t="s">
        <v>186</v>
      </c>
      <c r="H20" s="309">
        <v>56</v>
      </c>
      <c r="I20" s="310">
        <v>1627</v>
      </c>
      <c r="J20" s="310">
        <v>141</v>
      </c>
      <c r="K20" s="310">
        <v>2</v>
      </c>
      <c r="L20" s="111"/>
    </row>
    <row r="21" spans="1:12" ht="28.5" customHeight="1">
      <c r="A21" s="306"/>
      <c r="B21" s="287" t="s">
        <v>160</v>
      </c>
      <c r="C21" s="269" t="s">
        <v>118</v>
      </c>
      <c r="D21" s="270"/>
      <c r="E21" s="270"/>
      <c r="F21" s="271"/>
      <c r="G21" s="7"/>
      <c r="H21" s="112">
        <f>COUNTIF('評点入力シート'!G21,"Ａ＋")</f>
        <v>0</v>
      </c>
      <c r="I21" s="113">
        <f>COUNTIF('評点入力シート'!G21,"Ａ")</f>
        <v>0</v>
      </c>
      <c r="J21" s="113">
        <f>COUNTIF('評点入力シート'!G21,"Ｂ")</f>
        <v>0</v>
      </c>
      <c r="K21" s="113">
        <f>COUNTIF('評点入力シート'!G21,"Ｃ")</f>
        <v>0</v>
      </c>
      <c r="L21" s="114">
        <f>COUNTIF('評点入力シート'!G21,"－")</f>
        <v>0</v>
      </c>
    </row>
    <row r="22" spans="1:12" ht="28.5" customHeight="1">
      <c r="A22" s="306"/>
      <c r="B22" s="241"/>
      <c r="C22" s="263"/>
      <c r="D22" s="264"/>
      <c r="E22" s="264"/>
      <c r="F22" s="265"/>
      <c r="G22" s="104" t="s">
        <v>185</v>
      </c>
      <c r="H22" s="326"/>
      <c r="I22" s="308">
        <v>11</v>
      </c>
      <c r="J22" s="308">
        <v>4</v>
      </c>
      <c r="K22" s="308">
        <v>1</v>
      </c>
      <c r="L22" s="313">
        <v>1</v>
      </c>
    </row>
    <row r="23" spans="1:12" ht="28.5" customHeight="1">
      <c r="A23" s="306"/>
      <c r="B23" s="241"/>
      <c r="C23" s="266"/>
      <c r="D23" s="267"/>
      <c r="E23" s="267"/>
      <c r="F23" s="268"/>
      <c r="G23" s="105" t="s">
        <v>186</v>
      </c>
      <c r="H23" s="323">
        <v>183</v>
      </c>
      <c r="I23" s="324">
        <v>1301</v>
      </c>
      <c r="J23" s="324">
        <v>268</v>
      </c>
      <c r="K23" s="324">
        <v>30</v>
      </c>
      <c r="L23" s="329">
        <v>44</v>
      </c>
    </row>
    <row r="24" spans="1:12" ht="28.5" customHeight="1">
      <c r="A24" s="306"/>
      <c r="B24" s="241"/>
      <c r="C24" s="269" t="s">
        <v>119</v>
      </c>
      <c r="D24" s="270"/>
      <c r="E24" s="270"/>
      <c r="F24" s="271"/>
      <c r="G24" s="7"/>
      <c r="H24" s="125">
        <f>COUNTIF('評点入力シート'!G22,"Ａ＋")</f>
        <v>0</v>
      </c>
      <c r="I24" s="126">
        <f>COUNTIF('評点入力シート'!G22,"Ａ")</f>
        <v>0</v>
      </c>
      <c r="J24" s="126">
        <f>COUNTIF('評点入力シート'!G22,"Ｂ")</f>
        <v>0</v>
      </c>
      <c r="K24" s="126">
        <f>COUNTIF('評点入力シート'!G22,"Ｃ")</f>
        <v>0</v>
      </c>
      <c r="L24" s="127">
        <f>COUNTIF('評点入力シート'!G22,"－")</f>
        <v>0</v>
      </c>
    </row>
    <row r="25" spans="1:12" ht="28.5" customHeight="1">
      <c r="A25" s="306"/>
      <c r="B25" s="244"/>
      <c r="C25" s="263"/>
      <c r="D25" s="264"/>
      <c r="E25" s="264"/>
      <c r="F25" s="265"/>
      <c r="G25" s="104" t="s">
        <v>185</v>
      </c>
      <c r="H25" s="326"/>
      <c r="I25" s="308">
        <v>9</v>
      </c>
      <c r="J25" s="308">
        <v>5</v>
      </c>
      <c r="K25" s="308">
        <v>1</v>
      </c>
      <c r="L25" s="313">
        <v>2</v>
      </c>
    </row>
    <row r="26" spans="1:12" ht="28.5" customHeight="1">
      <c r="A26" s="306"/>
      <c r="B26" s="244"/>
      <c r="C26" s="266"/>
      <c r="D26" s="267"/>
      <c r="E26" s="267"/>
      <c r="F26" s="268"/>
      <c r="G26" s="105" t="s">
        <v>186</v>
      </c>
      <c r="H26" s="309">
        <v>81</v>
      </c>
      <c r="I26" s="310">
        <v>1372</v>
      </c>
      <c r="J26" s="310">
        <v>237</v>
      </c>
      <c r="K26" s="310">
        <v>44</v>
      </c>
      <c r="L26" s="314">
        <v>92</v>
      </c>
    </row>
    <row r="27" spans="1:12" ht="28.5" customHeight="1">
      <c r="A27" s="306"/>
      <c r="B27" s="244"/>
      <c r="C27" s="269" t="s">
        <v>120</v>
      </c>
      <c r="D27" s="270"/>
      <c r="E27" s="270"/>
      <c r="F27" s="271"/>
      <c r="G27" s="7"/>
      <c r="H27" s="112">
        <f>COUNTIF('評点入力シート'!G23,"Ａ＋")</f>
        <v>0</v>
      </c>
      <c r="I27" s="113">
        <f>COUNTIF('評点入力シート'!G23,"Ａ")</f>
        <v>0</v>
      </c>
      <c r="J27" s="113">
        <f>COUNTIF('評点入力シート'!G23,"Ｂ")</f>
        <v>0</v>
      </c>
      <c r="K27" s="113">
        <f>COUNTIF('評点入力シート'!G23,"Ｃ")</f>
        <v>0</v>
      </c>
      <c r="L27" s="114">
        <f>COUNTIF('評点入力シート'!G23,"－")</f>
        <v>0</v>
      </c>
    </row>
    <row r="28" spans="1:12" ht="28.5" customHeight="1">
      <c r="A28" s="306"/>
      <c r="B28" s="244"/>
      <c r="C28" s="263"/>
      <c r="D28" s="264"/>
      <c r="E28" s="264"/>
      <c r="F28" s="265"/>
      <c r="G28" s="104" t="s">
        <v>185</v>
      </c>
      <c r="H28" s="326"/>
      <c r="I28" s="308">
        <v>15</v>
      </c>
      <c r="J28" s="308">
        <v>2</v>
      </c>
      <c r="K28" s="123"/>
      <c r="L28" s="124"/>
    </row>
    <row r="29" spans="1:12" ht="28.5" customHeight="1" thickBot="1">
      <c r="A29" s="276"/>
      <c r="B29" s="245"/>
      <c r="C29" s="272"/>
      <c r="D29" s="273"/>
      <c r="E29" s="273"/>
      <c r="F29" s="274"/>
      <c r="G29" s="105" t="s">
        <v>186</v>
      </c>
      <c r="H29" s="311">
        <v>112</v>
      </c>
      <c r="I29" s="312">
        <v>1572</v>
      </c>
      <c r="J29" s="312">
        <v>130</v>
      </c>
      <c r="K29" s="312">
        <v>12</v>
      </c>
      <c r="L29" s="116"/>
    </row>
    <row r="30" spans="1:12" ht="28.5" customHeight="1">
      <c r="A30" s="240" t="s">
        <v>121</v>
      </c>
      <c r="B30" s="243" t="s">
        <v>161</v>
      </c>
      <c r="C30" s="277" t="s">
        <v>122</v>
      </c>
      <c r="D30" s="278"/>
      <c r="E30" s="278"/>
      <c r="F30" s="279"/>
      <c r="G30" s="5"/>
      <c r="H30" s="125">
        <f>COUNTIF('評点入力シート'!G26,"Ａ＋")</f>
        <v>0</v>
      </c>
      <c r="I30" s="126">
        <f>COUNTIF('評点入力シート'!G26,"Ａ")</f>
        <v>0</v>
      </c>
      <c r="J30" s="126">
        <f>COUNTIF('評点入力シート'!G26,"Ｂ")</f>
        <v>0</v>
      </c>
      <c r="K30" s="126">
        <f>COUNTIF('評点入力シート'!G26,"Ｃ")</f>
        <v>0</v>
      </c>
      <c r="L30" s="127">
        <f>COUNTIF('評点入力シート'!G26,"－")</f>
        <v>0</v>
      </c>
    </row>
    <row r="31" spans="1:12" ht="28.5" customHeight="1">
      <c r="A31" s="288"/>
      <c r="B31" s="290"/>
      <c r="C31" s="263"/>
      <c r="D31" s="264"/>
      <c r="E31" s="264"/>
      <c r="F31" s="265"/>
      <c r="G31" s="104" t="s">
        <v>185</v>
      </c>
      <c r="H31" s="327"/>
      <c r="I31" s="308">
        <v>16</v>
      </c>
      <c r="J31" s="308">
        <v>1</v>
      </c>
      <c r="K31" s="123"/>
      <c r="L31" s="124"/>
    </row>
    <row r="32" spans="1:12" ht="28.5" customHeight="1">
      <c r="A32" s="288"/>
      <c r="B32" s="290"/>
      <c r="C32" s="266"/>
      <c r="D32" s="267"/>
      <c r="E32" s="267"/>
      <c r="F32" s="268"/>
      <c r="G32" s="105" t="s">
        <v>186</v>
      </c>
      <c r="H32" s="309">
        <v>46</v>
      </c>
      <c r="I32" s="310">
        <v>1663</v>
      </c>
      <c r="J32" s="310">
        <v>117</v>
      </c>
      <c r="K32" s="117"/>
      <c r="L32" s="118"/>
    </row>
    <row r="33" spans="1:12" ht="28.5" customHeight="1">
      <c r="A33" s="288"/>
      <c r="B33" s="290"/>
      <c r="C33" s="269" t="s">
        <v>123</v>
      </c>
      <c r="D33" s="270"/>
      <c r="E33" s="270"/>
      <c r="F33" s="271"/>
      <c r="G33" s="7"/>
      <c r="H33" s="112">
        <f>COUNTIF('評点入力シート'!G27,"Ａ＋")</f>
        <v>0</v>
      </c>
      <c r="I33" s="113">
        <f>COUNTIF('評点入力シート'!G27,"Ａ")</f>
        <v>0</v>
      </c>
      <c r="J33" s="113">
        <f>COUNTIF('評点入力シート'!G27,"Ｂ")</f>
        <v>0</v>
      </c>
      <c r="K33" s="113">
        <f>COUNTIF('評点入力シート'!G27,"Ｃ")</f>
        <v>0</v>
      </c>
      <c r="L33" s="114">
        <f>COUNTIF('評点入力シート'!G27,"－")</f>
        <v>0</v>
      </c>
    </row>
    <row r="34" spans="1:12" ht="28.5" customHeight="1">
      <c r="A34" s="288"/>
      <c r="B34" s="290"/>
      <c r="C34" s="263"/>
      <c r="D34" s="264"/>
      <c r="E34" s="264"/>
      <c r="F34" s="265"/>
      <c r="G34" s="104" t="s">
        <v>185</v>
      </c>
      <c r="H34" s="326"/>
      <c r="I34" s="308">
        <v>13</v>
      </c>
      <c r="J34" s="308">
        <v>3</v>
      </c>
      <c r="K34" s="308">
        <v>1</v>
      </c>
      <c r="L34" s="124"/>
    </row>
    <row r="35" spans="1:12" ht="28.5" customHeight="1">
      <c r="A35" s="288"/>
      <c r="B35" s="290"/>
      <c r="C35" s="266"/>
      <c r="D35" s="267"/>
      <c r="E35" s="267"/>
      <c r="F35" s="268"/>
      <c r="G35" s="105" t="s">
        <v>186</v>
      </c>
      <c r="H35" s="309">
        <v>85</v>
      </c>
      <c r="I35" s="310">
        <v>1591</v>
      </c>
      <c r="J35" s="310">
        <v>147</v>
      </c>
      <c r="K35" s="310">
        <v>3</v>
      </c>
      <c r="L35" s="111"/>
    </row>
    <row r="36" spans="1:12" ht="28.5" customHeight="1">
      <c r="A36" s="288"/>
      <c r="B36" s="290"/>
      <c r="C36" s="269" t="s">
        <v>124</v>
      </c>
      <c r="D36" s="270"/>
      <c r="E36" s="270"/>
      <c r="F36" s="271"/>
      <c r="G36" s="7"/>
      <c r="H36" s="112">
        <f>COUNTIF('評点入力シート'!G28,"Ａ＋")</f>
        <v>0</v>
      </c>
      <c r="I36" s="113">
        <f>COUNTIF('評点入力シート'!G28,"Ａ")</f>
        <v>0</v>
      </c>
      <c r="J36" s="113">
        <f>COUNTIF('評点入力シート'!G28,"Ｂ")</f>
        <v>0</v>
      </c>
      <c r="K36" s="113">
        <f>COUNTIF('評点入力シート'!G28,"Ｃ")</f>
        <v>0</v>
      </c>
      <c r="L36" s="114">
        <f>COUNTIF('評点入力シート'!G28,"－")</f>
        <v>0</v>
      </c>
    </row>
    <row r="37" spans="1:12" ht="28.5" customHeight="1">
      <c r="A37" s="288"/>
      <c r="B37" s="244"/>
      <c r="C37" s="263"/>
      <c r="D37" s="264"/>
      <c r="E37" s="264"/>
      <c r="F37" s="265"/>
      <c r="G37" s="104" t="s">
        <v>185</v>
      </c>
      <c r="H37" s="326"/>
      <c r="I37" s="308">
        <v>12</v>
      </c>
      <c r="J37" s="308">
        <v>5</v>
      </c>
      <c r="K37" s="123"/>
      <c r="L37" s="124"/>
    </row>
    <row r="38" spans="1:12" ht="28.5" customHeight="1" thickBot="1">
      <c r="A38" s="289"/>
      <c r="B38" s="245"/>
      <c r="C38" s="272"/>
      <c r="D38" s="273"/>
      <c r="E38" s="273"/>
      <c r="F38" s="274"/>
      <c r="G38" s="105" t="s">
        <v>186</v>
      </c>
      <c r="H38" s="311">
        <v>43</v>
      </c>
      <c r="I38" s="312">
        <v>1438</v>
      </c>
      <c r="J38" s="312">
        <v>340</v>
      </c>
      <c r="K38" s="312">
        <v>5</v>
      </c>
      <c r="L38" s="116"/>
    </row>
    <row r="39" spans="1:12" ht="28.5" customHeight="1">
      <c r="A39" s="240" t="s">
        <v>125</v>
      </c>
      <c r="B39" s="243" t="s">
        <v>162</v>
      </c>
      <c r="C39" s="277" t="s">
        <v>126</v>
      </c>
      <c r="D39" s="278"/>
      <c r="E39" s="278"/>
      <c r="F39" s="279"/>
      <c r="G39" s="5"/>
      <c r="H39" s="125">
        <f>COUNTIF('評点入力シート'!G31,"Ａ＋")</f>
        <v>0</v>
      </c>
      <c r="I39" s="126">
        <f>COUNTIF('評点入力シート'!G31,"Ａ")</f>
        <v>0</v>
      </c>
      <c r="J39" s="126">
        <f>COUNTIF('評点入力シート'!G31,"Ｂ")</f>
        <v>0</v>
      </c>
      <c r="K39" s="126">
        <f>COUNTIF('評点入力シート'!G31,"Ｃ")</f>
        <v>0</v>
      </c>
      <c r="L39" s="127">
        <f>COUNTIF('評点入力シート'!G31,"－")</f>
        <v>0</v>
      </c>
    </row>
    <row r="40" spans="1:12" ht="28.5" customHeight="1">
      <c r="A40" s="251"/>
      <c r="B40" s="244"/>
      <c r="C40" s="263"/>
      <c r="D40" s="264"/>
      <c r="E40" s="264"/>
      <c r="F40" s="265"/>
      <c r="G40" s="104" t="s">
        <v>185</v>
      </c>
      <c r="H40" s="327"/>
      <c r="I40" s="308">
        <v>8</v>
      </c>
      <c r="J40" s="308">
        <v>9</v>
      </c>
      <c r="K40" s="123"/>
      <c r="L40" s="124"/>
    </row>
    <row r="41" spans="1:12" ht="28.5" customHeight="1">
      <c r="A41" s="251"/>
      <c r="B41" s="244"/>
      <c r="C41" s="266"/>
      <c r="D41" s="267"/>
      <c r="E41" s="267"/>
      <c r="F41" s="268"/>
      <c r="G41" s="105" t="s">
        <v>186</v>
      </c>
      <c r="H41" s="309">
        <v>56</v>
      </c>
      <c r="I41" s="310">
        <v>1092</v>
      </c>
      <c r="J41" s="310">
        <v>670</v>
      </c>
      <c r="K41" s="310">
        <v>8</v>
      </c>
      <c r="L41" s="118"/>
    </row>
    <row r="42" spans="1:12" ht="28.5" customHeight="1">
      <c r="A42" s="251"/>
      <c r="B42" s="244"/>
      <c r="C42" s="269" t="s">
        <v>127</v>
      </c>
      <c r="D42" s="270"/>
      <c r="E42" s="270"/>
      <c r="F42" s="271"/>
      <c r="G42" s="7"/>
      <c r="H42" s="112">
        <f>COUNTIF('評点入力シート'!G32,"Ａ＋")</f>
        <v>0</v>
      </c>
      <c r="I42" s="113">
        <f>COUNTIF('評点入力シート'!G32,"Ａ")</f>
        <v>0</v>
      </c>
      <c r="J42" s="113">
        <f>COUNTIF('評点入力シート'!G32,"Ｂ")</f>
        <v>0</v>
      </c>
      <c r="K42" s="113">
        <f>COUNTIF('評点入力シート'!G32,"Ｃ")</f>
        <v>0</v>
      </c>
      <c r="L42" s="114">
        <f>COUNTIF('評点入力シート'!G32,"－")</f>
        <v>0</v>
      </c>
    </row>
    <row r="43" spans="1:12" ht="28.5" customHeight="1">
      <c r="A43" s="251"/>
      <c r="B43" s="244"/>
      <c r="C43" s="263"/>
      <c r="D43" s="264"/>
      <c r="E43" s="264"/>
      <c r="F43" s="265"/>
      <c r="G43" s="104" t="s">
        <v>185</v>
      </c>
      <c r="H43" s="327"/>
      <c r="I43" s="308">
        <v>12</v>
      </c>
      <c r="J43" s="308">
        <v>3</v>
      </c>
      <c r="K43" s="308">
        <v>2</v>
      </c>
      <c r="L43" s="124"/>
    </row>
    <row r="44" spans="1:12" ht="28.5" customHeight="1">
      <c r="A44" s="251"/>
      <c r="B44" s="244"/>
      <c r="C44" s="266"/>
      <c r="D44" s="267"/>
      <c r="E44" s="267"/>
      <c r="F44" s="268"/>
      <c r="G44" s="105" t="s">
        <v>186</v>
      </c>
      <c r="H44" s="330">
        <v>34</v>
      </c>
      <c r="I44" s="315">
        <v>1571</v>
      </c>
      <c r="J44" s="315">
        <v>205</v>
      </c>
      <c r="K44" s="315">
        <v>16</v>
      </c>
      <c r="L44" s="111"/>
    </row>
    <row r="45" spans="1:12" ht="28.5" customHeight="1">
      <c r="A45" s="251"/>
      <c r="B45" s="244"/>
      <c r="C45" s="269" t="s">
        <v>128</v>
      </c>
      <c r="D45" s="270"/>
      <c r="E45" s="270"/>
      <c r="F45" s="271"/>
      <c r="G45" s="7"/>
      <c r="H45" s="125">
        <f>COUNTIF('評点入力シート'!G33,"Ａ＋")</f>
        <v>0</v>
      </c>
      <c r="I45" s="126">
        <f>COUNTIF('評点入力シート'!G33,"Ａ")</f>
        <v>0</v>
      </c>
      <c r="J45" s="126">
        <f>COUNTIF('評点入力シート'!G33,"Ｂ")</f>
        <v>0</v>
      </c>
      <c r="K45" s="126">
        <f>COUNTIF('評点入力シート'!G33,"Ｃ")</f>
        <v>0</v>
      </c>
      <c r="L45" s="127">
        <f>COUNTIF('評点入力シート'!G33,"－")</f>
        <v>0</v>
      </c>
    </row>
    <row r="46" spans="1:12" ht="28.5" customHeight="1">
      <c r="A46" s="251"/>
      <c r="B46" s="244"/>
      <c r="C46" s="263"/>
      <c r="D46" s="264"/>
      <c r="E46" s="264"/>
      <c r="F46" s="265"/>
      <c r="G46" s="104" t="s">
        <v>185</v>
      </c>
      <c r="H46" s="327"/>
      <c r="I46" s="308">
        <v>9</v>
      </c>
      <c r="J46" s="308">
        <v>6</v>
      </c>
      <c r="K46" s="308">
        <v>2</v>
      </c>
      <c r="L46" s="124"/>
    </row>
    <row r="47" spans="1:12" ht="28.5" customHeight="1">
      <c r="A47" s="251"/>
      <c r="B47" s="248"/>
      <c r="C47" s="266"/>
      <c r="D47" s="267"/>
      <c r="E47" s="267"/>
      <c r="F47" s="268"/>
      <c r="G47" s="105" t="s">
        <v>186</v>
      </c>
      <c r="H47" s="309">
        <v>53</v>
      </c>
      <c r="I47" s="310">
        <v>1272</v>
      </c>
      <c r="J47" s="310">
        <v>478</v>
      </c>
      <c r="K47" s="310">
        <v>23</v>
      </c>
      <c r="L47" s="118"/>
    </row>
    <row r="48" spans="1:12" ht="28.5" customHeight="1">
      <c r="A48" s="251"/>
      <c r="B48" s="249" t="s">
        <v>163</v>
      </c>
      <c r="C48" s="269" t="s">
        <v>129</v>
      </c>
      <c r="D48" s="270"/>
      <c r="E48" s="270"/>
      <c r="F48" s="271"/>
      <c r="G48" s="7"/>
      <c r="H48" s="112">
        <f>COUNTIF('評点入力シート'!G35,"Ａ＋")</f>
        <v>0</v>
      </c>
      <c r="I48" s="113">
        <f>COUNTIF('評点入力シート'!G35,"Ａ")</f>
        <v>0</v>
      </c>
      <c r="J48" s="113">
        <f>COUNTIF('評点入力シート'!G35,"Ｂ")</f>
        <v>0</v>
      </c>
      <c r="K48" s="113">
        <f>COUNTIF('評点入力シート'!G35,"Ｃ")</f>
        <v>0</v>
      </c>
      <c r="L48" s="114">
        <f>COUNTIF('評点入力シート'!G35,"－")</f>
        <v>0</v>
      </c>
    </row>
    <row r="49" spans="1:12" ht="28.5" customHeight="1">
      <c r="A49" s="251"/>
      <c r="B49" s="244"/>
      <c r="C49" s="263"/>
      <c r="D49" s="264"/>
      <c r="E49" s="264"/>
      <c r="F49" s="265"/>
      <c r="G49" s="104" t="s">
        <v>185</v>
      </c>
      <c r="H49" s="326"/>
      <c r="I49" s="308">
        <v>14</v>
      </c>
      <c r="J49" s="308">
        <v>3</v>
      </c>
      <c r="K49" s="123"/>
      <c r="L49" s="124"/>
    </row>
    <row r="50" spans="1:12" ht="28.5" customHeight="1" thickBot="1">
      <c r="A50" s="242"/>
      <c r="B50" s="245"/>
      <c r="C50" s="272"/>
      <c r="D50" s="273"/>
      <c r="E50" s="273"/>
      <c r="F50" s="274"/>
      <c r="G50" s="105" t="s">
        <v>186</v>
      </c>
      <c r="H50" s="311">
        <v>149</v>
      </c>
      <c r="I50" s="312">
        <v>1596</v>
      </c>
      <c r="J50" s="312">
        <v>80</v>
      </c>
      <c r="K50" s="312">
        <v>1</v>
      </c>
      <c r="L50" s="116"/>
    </row>
    <row r="51" spans="1:12" ht="28.5" customHeight="1">
      <c r="A51" s="240" t="s">
        <v>130</v>
      </c>
      <c r="B51" s="243" t="s">
        <v>164</v>
      </c>
      <c r="C51" s="277" t="s">
        <v>131</v>
      </c>
      <c r="D51" s="278"/>
      <c r="E51" s="278"/>
      <c r="F51" s="279"/>
      <c r="G51" s="5"/>
      <c r="H51" s="125">
        <f>COUNTIF('評点入力シート'!G38,"Ａ＋")</f>
        <v>0</v>
      </c>
      <c r="I51" s="126">
        <f>COUNTIF('評点入力シート'!G38,"Ａ")</f>
        <v>0</v>
      </c>
      <c r="J51" s="126">
        <f>COUNTIF('評点入力シート'!G38,"Ｂ")</f>
        <v>0</v>
      </c>
      <c r="K51" s="126">
        <f>COUNTIF('評点入力シート'!G38,"Ｃ")</f>
        <v>0</v>
      </c>
      <c r="L51" s="127">
        <f>COUNTIF('評点入力シート'!G38,"－")</f>
        <v>0</v>
      </c>
    </row>
    <row r="52" spans="1:12" ht="28.5" customHeight="1">
      <c r="A52" s="241"/>
      <c r="B52" s="290"/>
      <c r="C52" s="263"/>
      <c r="D52" s="264"/>
      <c r="E52" s="264"/>
      <c r="F52" s="265"/>
      <c r="G52" s="104" t="s">
        <v>185</v>
      </c>
      <c r="H52" s="327"/>
      <c r="I52" s="308">
        <v>11</v>
      </c>
      <c r="J52" s="308">
        <v>6</v>
      </c>
      <c r="K52" s="123"/>
      <c r="L52" s="124"/>
    </row>
    <row r="53" spans="1:12" ht="28.5" customHeight="1">
      <c r="A53" s="241"/>
      <c r="B53" s="290"/>
      <c r="C53" s="266"/>
      <c r="D53" s="267"/>
      <c r="E53" s="267"/>
      <c r="F53" s="268"/>
      <c r="G53" s="105" t="s">
        <v>186</v>
      </c>
      <c r="H53" s="309">
        <v>36</v>
      </c>
      <c r="I53" s="310">
        <v>1454</v>
      </c>
      <c r="J53" s="310">
        <v>333</v>
      </c>
      <c r="K53" s="310">
        <v>3</v>
      </c>
      <c r="L53" s="118"/>
    </row>
    <row r="54" spans="1:12" ht="28.5" customHeight="1">
      <c r="A54" s="241"/>
      <c r="B54" s="290"/>
      <c r="C54" s="269" t="s">
        <v>132</v>
      </c>
      <c r="D54" s="270"/>
      <c r="E54" s="270"/>
      <c r="F54" s="271"/>
      <c r="G54" s="7"/>
      <c r="H54" s="112">
        <f>COUNTIF('評点入力シート'!G39,"Ａ＋")</f>
        <v>0</v>
      </c>
      <c r="I54" s="113">
        <f>COUNTIF('評点入力シート'!G39,"Ａ")</f>
        <v>0</v>
      </c>
      <c r="J54" s="113">
        <f>COUNTIF('評点入力シート'!G39,"Ｂ")</f>
        <v>0</v>
      </c>
      <c r="K54" s="113">
        <f>COUNTIF('評点入力シート'!G39,"Ｃ")</f>
        <v>0</v>
      </c>
      <c r="L54" s="114">
        <f>COUNTIF('評点入力シート'!G39,"－")</f>
        <v>0</v>
      </c>
    </row>
    <row r="55" spans="1:12" ht="28.5" customHeight="1">
      <c r="A55" s="251"/>
      <c r="B55" s="244"/>
      <c r="C55" s="263"/>
      <c r="D55" s="264"/>
      <c r="E55" s="264"/>
      <c r="F55" s="265"/>
      <c r="G55" s="104" t="s">
        <v>185</v>
      </c>
      <c r="H55" s="327"/>
      <c r="I55" s="308">
        <v>8</v>
      </c>
      <c r="J55" s="308">
        <v>9</v>
      </c>
      <c r="K55" s="129"/>
      <c r="L55" s="124"/>
    </row>
    <row r="56" spans="1:12" ht="28.5" customHeight="1">
      <c r="A56" s="251"/>
      <c r="B56" s="248"/>
      <c r="C56" s="266"/>
      <c r="D56" s="267"/>
      <c r="E56" s="267"/>
      <c r="F56" s="268"/>
      <c r="G56" s="105" t="s">
        <v>186</v>
      </c>
      <c r="H56" s="323">
        <v>71</v>
      </c>
      <c r="I56" s="324">
        <v>928</v>
      </c>
      <c r="J56" s="324">
        <v>826</v>
      </c>
      <c r="K56" s="324">
        <v>1</v>
      </c>
      <c r="L56" s="111"/>
    </row>
    <row r="57" spans="1:12" ht="28.5" customHeight="1">
      <c r="A57" s="251"/>
      <c r="B57" s="249" t="s">
        <v>165</v>
      </c>
      <c r="C57" s="280" t="s">
        <v>133</v>
      </c>
      <c r="D57" s="291"/>
      <c r="E57" s="291"/>
      <c r="F57" s="292"/>
      <c r="G57" s="7"/>
      <c r="H57" s="125">
        <f>COUNTIF('評点入力シート'!G41,"Ａ＋")</f>
        <v>0</v>
      </c>
      <c r="I57" s="126">
        <f>COUNTIF('評点入力シート'!G41,"Ａ")</f>
        <v>0</v>
      </c>
      <c r="J57" s="126">
        <f>COUNTIF('評点入力シート'!G41,"Ｂ")</f>
        <v>0</v>
      </c>
      <c r="K57" s="126">
        <f>COUNTIF('評点入力シート'!G41,"Ｃ")</f>
        <v>0</v>
      </c>
      <c r="L57" s="127">
        <f>COUNTIF('評点入力シート'!G41,"－")</f>
        <v>0</v>
      </c>
    </row>
    <row r="58" spans="1:12" ht="28.5" customHeight="1">
      <c r="A58" s="251"/>
      <c r="B58" s="244"/>
      <c r="C58" s="281"/>
      <c r="D58" s="282"/>
      <c r="E58" s="282"/>
      <c r="F58" s="283"/>
      <c r="G58" s="104" t="s">
        <v>185</v>
      </c>
      <c r="H58" s="327"/>
      <c r="I58" s="308">
        <v>11</v>
      </c>
      <c r="J58" s="308">
        <v>6</v>
      </c>
      <c r="K58" s="123"/>
      <c r="L58" s="124"/>
    </row>
    <row r="59" spans="1:12" ht="28.5" customHeight="1">
      <c r="A59" s="251"/>
      <c r="B59" s="244"/>
      <c r="C59" s="284"/>
      <c r="D59" s="285"/>
      <c r="E59" s="285"/>
      <c r="F59" s="286"/>
      <c r="G59" s="105" t="s">
        <v>186</v>
      </c>
      <c r="H59" s="309">
        <v>57</v>
      </c>
      <c r="I59" s="310">
        <v>1541</v>
      </c>
      <c r="J59" s="310">
        <v>227</v>
      </c>
      <c r="K59" s="310">
        <v>1</v>
      </c>
      <c r="L59" s="118"/>
    </row>
    <row r="60" spans="1:12" ht="28.5" customHeight="1">
      <c r="A60" s="251"/>
      <c r="B60" s="244"/>
      <c r="C60" s="269" t="s">
        <v>134</v>
      </c>
      <c r="D60" s="270"/>
      <c r="E60" s="270"/>
      <c r="F60" s="271"/>
      <c r="G60" s="7"/>
      <c r="H60" s="112">
        <f>COUNTIF('評点入力シート'!G42,"Ａ＋")</f>
        <v>0</v>
      </c>
      <c r="I60" s="113">
        <f>COUNTIF('評点入力シート'!G42,"Ａ")</f>
        <v>0</v>
      </c>
      <c r="J60" s="113">
        <f>COUNTIF('評点入力シート'!G42,"Ｂ")</f>
        <v>0</v>
      </c>
      <c r="K60" s="113">
        <f>COUNTIF('評点入力シート'!G42,"Ｃ")</f>
        <v>0</v>
      </c>
      <c r="L60" s="114">
        <f>COUNTIF('評点入力シート'!G42,"－")</f>
        <v>0</v>
      </c>
    </row>
    <row r="61" spans="1:12" ht="28.5" customHeight="1">
      <c r="A61" s="251"/>
      <c r="B61" s="244"/>
      <c r="C61" s="263"/>
      <c r="D61" s="264"/>
      <c r="E61" s="264"/>
      <c r="F61" s="265"/>
      <c r="G61" s="104" t="s">
        <v>185</v>
      </c>
      <c r="H61" s="307">
        <v>1</v>
      </c>
      <c r="I61" s="308">
        <v>7</v>
      </c>
      <c r="J61" s="308">
        <v>8</v>
      </c>
      <c r="K61" s="308">
        <v>1</v>
      </c>
      <c r="L61" s="124"/>
    </row>
    <row r="62" spans="1:12" ht="28.5" customHeight="1" thickBot="1">
      <c r="A62" s="242"/>
      <c r="B62" s="245"/>
      <c r="C62" s="272"/>
      <c r="D62" s="273"/>
      <c r="E62" s="273"/>
      <c r="F62" s="274"/>
      <c r="G62" s="105" t="s">
        <v>186</v>
      </c>
      <c r="H62" s="331">
        <v>91</v>
      </c>
      <c r="I62" s="332">
        <v>1190</v>
      </c>
      <c r="J62" s="332">
        <v>541</v>
      </c>
      <c r="K62" s="332">
        <v>4</v>
      </c>
      <c r="L62" s="116"/>
    </row>
    <row r="63" spans="1:12" ht="28.5" customHeight="1">
      <c r="A63" s="240" t="s">
        <v>135</v>
      </c>
      <c r="B63" s="243" t="s">
        <v>166</v>
      </c>
      <c r="C63" s="277" t="s">
        <v>136</v>
      </c>
      <c r="D63" s="278"/>
      <c r="E63" s="278"/>
      <c r="F63" s="279"/>
      <c r="G63" s="5"/>
      <c r="H63" s="125">
        <f>COUNTIF('評点入力シート'!G45,"Ａ＋")</f>
        <v>0</v>
      </c>
      <c r="I63" s="126">
        <f>COUNTIF('評点入力シート'!G45,"Ａ")</f>
        <v>0</v>
      </c>
      <c r="J63" s="126">
        <f>COUNTIF('評点入力シート'!G45,"Ｂ")</f>
        <v>0</v>
      </c>
      <c r="K63" s="126">
        <f>COUNTIF('評点入力シート'!G45,"Ｃ")</f>
        <v>0</v>
      </c>
      <c r="L63" s="127">
        <f>COUNTIF('評点入力シート'!G45,"－")</f>
        <v>0</v>
      </c>
    </row>
    <row r="64" spans="1:12" ht="28.5" customHeight="1">
      <c r="A64" s="251"/>
      <c r="B64" s="244"/>
      <c r="C64" s="263"/>
      <c r="D64" s="264"/>
      <c r="E64" s="264"/>
      <c r="F64" s="265"/>
      <c r="G64" s="104" t="s">
        <v>185</v>
      </c>
      <c r="H64" s="327"/>
      <c r="I64" s="308">
        <v>15</v>
      </c>
      <c r="J64" s="308">
        <v>2</v>
      </c>
      <c r="K64" s="123"/>
      <c r="L64" s="124"/>
    </row>
    <row r="65" spans="1:12" ht="28.5" customHeight="1">
      <c r="A65" s="251"/>
      <c r="B65" s="244"/>
      <c r="C65" s="266"/>
      <c r="D65" s="267"/>
      <c r="E65" s="267"/>
      <c r="F65" s="268"/>
      <c r="G65" s="105" t="s">
        <v>186</v>
      </c>
      <c r="H65" s="309">
        <v>24</v>
      </c>
      <c r="I65" s="310">
        <v>1629</v>
      </c>
      <c r="J65" s="310">
        <v>171</v>
      </c>
      <c r="K65" s="310">
        <v>2</v>
      </c>
      <c r="L65" s="118"/>
    </row>
    <row r="66" spans="1:12" ht="28.5" customHeight="1">
      <c r="A66" s="251"/>
      <c r="B66" s="244"/>
      <c r="C66" s="269" t="s">
        <v>137</v>
      </c>
      <c r="D66" s="270"/>
      <c r="E66" s="270"/>
      <c r="F66" s="271"/>
      <c r="G66" s="7"/>
      <c r="H66" s="112">
        <f>COUNTIF('評点入力シート'!G46,"Ａ＋")</f>
        <v>0</v>
      </c>
      <c r="I66" s="113">
        <f>COUNTIF('評点入力シート'!G46,"Ａ")</f>
        <v>0</v>
      </c>
      <c r="J66" s="113">
        <f>COUNTIF('評点入力シート'!G46,"Ｂ")</f>
        <v>0</v>
      </c>
      <c r="K66" s="113">
        <f>COUNTIF('評点入力シート'!G46,"Ｃ")</f>
        <v>0</v>
      </c>
      <c r="L66" s="114">
        <f>COUNTIF('評点入力シート'!G46,"－")</f>
        <v>0</v>
      </c>
    </row>
    <row r="67" spans="1:12" ht="28.5" customHeight="1">
      <c r="A67" s="275"/>
      <c r="B67" s="275"/>
      <c r="C67" s="263"/>
      <c r="D67" s="264"/>
      <c r="E67" s="264"/>
      <c r="F67" s="265"/>
      <c r="G67" s="104" t="s">
        <v>185</v>
      </c>
      <c r="H67" s="327"/>
      <c r="I67" s="308">
        <v>15</v>
      </c>
      <c r="J67" s="308">
        <v>2</v>
      </c>
      <c r="K67" s="123"/>
      <c r="L67" s="124"/>
    </row>
    <row r="68" spans="1:12" ht="28.5" customHeight="1" thickBot="1">
      <c r="A68" s="276"/>
      <c r="B68" s="276"/>
      <c r="C68" s="272"/>
      <c r="D68" s="273"/>
      <c r="E68" s="273"/>
      <c r="F68" s="274"/>
      <c r="G68" s="105" t="s">
        <v>186</v>
      </c>
      <c r="H68" s="331">
        <v>25</v>
      </c>
      <c r="I68" s="332">
        <v>1470</v>
      </c>
      <c r="J68" s="332">
        <v>327</v>
      </c>
      <c r="K68" s="332">
        <v>4</v>
      </c>
      <c r="L68" s="116"/>
    </row>
    <row r="69" spans="1:12" ht="28.5" customHeight="1">
      <c r="A69" s="240" t="s">
        <v>157</v>
      </c>
      <c r="B69" s="243" t="s">
        <v>167</v>
      </c>
      <c r="C69" s="299" t="s">
        <v>187</v>
      </c>
      <c r="D69" s="278"/>
      <c r="E69" s="278"/>
      <c r="F69" s="279"/>
      <c r="G69" s="5"/>
      <c r="H69" s="125">
        <f>COUNTIF('評点入力シート'!G49,"Ａ＋")</f>
        <v>0</v>
      </c>
      <c r="I69" s="126">
        <f>COUNTIF('評点入力シート'!G49,"Ａ")</f>
        <v>0</v>
      </c>
      <c r="J69" s="126">
        <f>COUNTIF('評点入力シート'!G49,"Ｂ")</f>
        <v>0</v>
      </c>
      <c r="K69" s="126">
        <f>COUNTIF('評点入力シート'!G49,"Ｃ")</f>
        <v>0</v>
      </c>
      <c r="L69" s="127">
        <f>COUNTIF('評点入力シート'!G49,"－")</f>
        <v>0</v>
      </c>
    </row>
    <row r="70" spans="1:12" ht="28.5" customHeight="1">
      <c r="A70" s="241"/>
      <c r="B70" s="244"/>
      <c r="C70" s="263"/>
      <c r="D70" s="264"/>
      <c r="E70" s="264"/>
      <c r="F70" s="265"/>
      <c r="G70" s="104" t="s">
        <v>185</v>
      </c>
      <c r="H70" s="307">
        <v>1</v>
      </c>
      <c r="I70" s="308">
        <v>15</v>
      </c>
      <c r="J70" s="308">
        <v>1</v>
      </c>
      <c r="K70" s="129"/>
      <c r="L70" s="124"/>
    </row>
    <row r="71" spans="1:12" ht="28.5" customHeight="1">
      <c r="A71" s="241"/>
      <c r="B71" s="248"/>
      <c r="C71" s="266"/>
      <c r="D71" s="267"/>
      <c r="E71" s="267"/>
      <c r="F71" s="268"/>
      <c r="G71" s="105" t="s">
        <v>186</v>
      </c>
      <c r="H71" s="309">
        <v>474</v>
      </c>
      <c r="I71" s="310">
        <v>1231</v>
      </c>
      <c r="J71" s="310">
        <v>117</v>
      </c>
      <c r="K71" s="310">
        <v>4</v>
      </c>
      <c r="L71" s="118"/>
    </row>
    <row r="72" spans="1:12" ht="28.5" customHeight="1">
      <c r="A72" s="275"/>
      <c r="B72" s="249" t="s">
        <v>168</v>
      </c>
      <c r="C72" s="269" t="s">
        <v>139</v>
      </c>
      <c r="D72" s="270"/>
      <c r="E72" s="270"/>
      <c r="F72" s="271"/>
      <c r="G72" s="7"/>
      <c r="H72" s="112">
        <f>COUNTIF('評点入力シート'!G51,"Ａ＋")</f>
        <v>0</v>
      </c>
      <c r="I72" s="113">
        <f>COUNTIF('評点入力シート'!G51,"Ａ")</f>
        <v>0</v>
      </c>
      <c r="J72" s="113">
        <f>COUNTIF('評点入力シート'!G51,"Ｂ")</f>
        <v>0</v>
      </c>
      <c r="K72" s="113">
        <f>COUNTIF('評点入力シート'!G51,"Ｃ")</f>
        <v>0</v>
      </c>
      <c r="L72" s="114">
        <f>COUNTIF('評点入力シート'!G51,"－")</f>
        <v>0</v>
      </c>
    </row>
    <row r="73" spans="1:12" ht="28.5" customHeight="1">
      <c r="A73" s="275"/>
      <c r="B73" s="244"/>
      <c r="C73" s="263"/>
      <c r="D73" s="264"/>
      <c r="E73" s="264"/>
      <c r="F73" s="265"/>
      <c r="G73" s="104" t="s">
        <v>185</v>
      </c>
      <c r="H73" s="307">
        <v>1</v>
      </c>
      <c r="I73" s="308">
        <v>14</v>
      </c>
      <c r="J73" s="308">
        <v>2</v>
      </c>
      <c r="K73" s="129"/>
      <c r="L73" s="124"/>
    </row>
    <row r="74" spans="1:12" ht="28.5" customHeight="1">
      <c r="A74" s="275"/>
      <c r="B74" s="248"/>
      <c r="C74" s="266"/>
      <c r="D74" s="267"/>
      <c r="E74" s="267"/>
      <c r="F74" s="268"/>
      <c r="G74" s="105" t="s">
        <v>186</v>
      </c>
      <c r="H74" s="323">
        <v>354</v>
      </c>
      <c r="I74" s="324">
        <v>1245</v>
      </c>
      <c r="J74" s="324">
        <v>221</v>
      </c>
      <c r="K74" s="324">
        <v>6</v>
      </c>
      <c r="L74" s="111"/>
    </row>
    <row r="75" spans="1:12" ht="28.5" customHeight="1">
      <c r="A75" s="275"/>
      <c r="B75" s="249" t="s">
        <v>169</v>
      </c>
      <c r="C75" s="269" t="s">
        <v>170</v>
      </c>
      <c r="D75" s="270"/>
      <c r="E75" s="270"/>
      <c r="F75" s="271"/>
      <c r="G75" s="7"/>
      <c r="H75" s="125">
        <f>COUNTIF('評点入力シート'!G53,"Ａ＋")</f>
        <v>0</v>
      </c>
      <c r="I75" s="126">
        <f>COUNTIF('評点入力シート'!G53,"Ａ")</f>
        <v>0</v>
      </c>
      <c r="J75" s="126">
        <f>COUNTIF('評点入力シート'!G53,"Ｂ")</f>
        <v>0</v>
      </c>
      <c r="K75" s="126">
        <f>COUNTIF('評点入力シート'!G53,"Ｃ")</f>
        <v>0</v>
      </c>
      <c r="L75" s="127">
        <f>COUNTIF('評点入力シート'!G53,"－")</f>
        <v>0</v>
      </c>
    </row>
    <row r="76" spans="1:12" ht="28.5" customHeight="1">
      <c r="A76" s="275"/>
      <c r="B76" s="244"/>
      <c r="C76" s="263"/>
      <c r="D76" s="264"/>
      <c r="E76" s="264"/>
      <c r="F76" s="265"/>
      <c r="G76" s="104" t="s">
        <v>185</v>
      </c>
      <c r="H76" s="307">
        <v>3</v>
      </c>
      <c r="I76" s="308">
        <v>12</v>
      </c>
      <c r="J76" s="308">
        <v>2</v>
      </c>
      <c r="K76" s="129"/>
      <c r="L76" s="124"/>
    </row>
    <row r="77" spans="1:12" ht="28.5" customHeight="1">
      <c r="A77" s="275"/>
      <c r="B77" s="248"/>
      <c r="C77" s="266"/>
      <c r="D77" s="267"/>
      <c r="E77" s="267"/>
      <c r="F77" s="268"/>
      <c r="G77" s="105" t="s">
        <v>186</v>
      </c>
      <c r="H77" s="309">
        <v>443</v>
      </c>
      <c r="I77" s="310">
        <v>1279</v>
      </c>
      <c r="J77" s="310">
        <v>102</v>
      </c>
      <c r="K77" s="310">
        <v>2</v>
      </c>
      <c r="L77" s="118"/>
    </row>
    <row r="78" spans="1:12" ht="28.5" customHeight="1">
      <c r="A78" s="275"/>
      <c r="B78" s="249" t="s">
        <v>206</v>
      </c>
      <c r="C78" s="294" t="s">
        <v>209</v>
      </c>
      <c r="D78" s="270"/>
      <c r="E78" s="270"/>
      <c r="F78" s="271"/>
      <c r="G78" s="7"/>
      <c r="H78" s="112">
        <f>COUNTIF('評点入力シート'!G55,"Ａ＋")</f>
        <v>0</v>
      </c>
      <c r="I78" s="113">
        <f>COUNTIF('評点入力シート'!G55,"Ａ")</f>
        <v>0</v>
      </c>
      <c r="J78" s="113">
        <f>COUNTIF('評点入力シート'!G55,"Ｂ")</f>
        <v>0</v>
      </c>
      <c r="K78" s="113">
        <f>COUNTIF('評点入力シート'!G55,"Ｃ")</f>
        <v>0</v>
      </c>
      <c r="L78" s="114">
        <f>COUNTIF('評点入力シート'!G55,"－")</f>
        <v>0</v>
      </c>
    </row>
    <row r="79" spans="1:12" ht="28.5" customHeight="1">
      <c r="A79" s="275"/>
      <c r="B79" s="244"/>
      <c r="C79" s="263"/>
      <c r="D79" s="264"/>
      <c r="E79" s="264"/>
      <c r="F79" s="265"/>
      <c r="G79" s="104" t="s">
        <v>185</v>
      </c>
      <c r="H79" s="307">
        <v>3</v>
      </c>
      <c r="I79" s="308">
        <v>11</v>
      </c>
      <c r="J79" s="308">
        <v>3</v>
      </c>
      <c r="K79" s="123"/>
      <c r="L79" s="124"/>
    </row>
    <row r="80" spans="1:12" ht="28.5" customHeight="1">
      <c r="A80" s="275"/>
      <c r="B80" s="248"/>
      <c r="C80" s="266"/>
      <c r="D80" s="267"/>
      <c r="E80" s="267"/>
      <c r="F80" s="268"/>
      <c r="G80" s="105" t="s">
        <v>186</v>
      </c>
      <c r="H80" s="330">
        <v>248</v>
      </c>
      <c r="I80" s="315">
        <v>1292</v>
      </c>
      <c r="J80" s="315">
        <v>282</v>
      </c>
      <c r="K80" s="315">
        <v>4</v>
      </c>
      <c r="L80" s="111"/>
    </row>
    <row r="81" spans="1:12" ht="28.5" customHeight="1">
      <c r="A81" s="275"/>
      <c r="B81" s="249" t="s">
        <v>207</v>
      </c>
      <c r="C81" s="294" t="s">
        <v>208</v>
      </c>
      <c r="D81" s="270"/>
      <c r="E81" s="270"/>
      <c r="F81" s="271"/>
      <c r="G81" s="7"/>
      <c r="H81" s="125">
        <f>COUNTIF('評点入力シート'!G57,"Ａ＋")</f>
        <v>0</v>
      </c>
      <c r="I81" s="126">
        <f>COUNTIF('評点入力シート'!G57,"Ａ")</f>
        <v>0</v>
      </c>
      <c r="J81" s="126">
        <f>COUNTIF('評点入力シート'!G57,"Ｂ")</f>
        <v>0</v>
      </c>
      <c r="K81" s="126">
        <f>COUNTIF('評点入力シート'!G57,"Ｃ")</f>
        <v>0</v>
      </c>
      <c r="L81" s="127">
        <f>COUNTIF('評点入力シート'!G57,"－")</f>
        <v>0</v>
      </c>
    </row>
    <row r="82" spans="1:12" ht="28.5" customHeight="1">
      <c r="A82" s="275"/>
      <c r="B82" s="244"/>
      <c r="C82" s="263"/>
      <c r="D82" s="264"/>
      <c r="E82" s="264"/>
      <c r="F82" s="265"/>
      <c r="G82" s="104" t="s">
        <v>185</v>
      </c>
      <c r="H82" s="326"/>
      <c r="I82" s="308">
        <v>16</v>
      </c>
      <c r="J82" s="308">
        <v>1</v>
      </c>
      <c r="K82" s="123"/>
      <c r="L82" s="124"/>
    </row>
    <row r="83" spans="1:12" ht="28.5" customHeight="1" thickBot="1">
      <c r="A83" s="298"/>
      <c r="B83" s="293"/>
      <c r="C83" s="295"/>
      <c r="D83" s="296"/>
      <c r="E83" s="296"/>
      <c r="F83" s="297"/>
      <c r="G83" s="106" t="s">
        <v>186</v>
      </c>
      <c r="H83" s="316">
        <v>286</v>
      </c>
      <c r="I83" s="333">
        <v>1320</v>
      </c>
      <c r="J83" s="333">
        <v>213</v>
      </c>
      <c r="K83" s="317">
        <v>7</v>
      </c>
      <c r="L83" s="119"/>
    </row>
    <row r="84" spans="1:12" ht="28.5" customHeight="1" thickTop="1">
      <c r="A84" s="246" t="s">
        <v>140</v>
      </c>
      <c r="B84" s="255" t="s">
        <v>141</v>
      </c>
      <c r="C84" s="252" t="s">
        <v>142</v>
      </c>
      <c r="D84" s="253"/>
      <c r="E84" s="253"/>
      <c r="F84" s="254"/>
      <c r="G84" s="6"/>
      <c r="H84" s="120">
        <f>COUNTIF('評点入力シート'!G60,"Ａ＋")</f>
        <v>0</v>
      </c>
      <c r="I84" s="121">
        <f>COUNTIF('評点入力シート'!G60,"Ａ")</f>
        <v>0</v>
      </c>
      <c r="J84" s="121">
        <f>COUNTIF('評点入力シート'!G60,"Ｂ")</f>
        <v>0</v>
      </c>
      <c r="K84" s="121">
        <f>COUNTIF('評点入力シート'!G60,"Ｃ")</f>
        <v>0</v>
      </c>
      <c r="L84" s="122">
        <f>COUNTIF('評点入力シート'!G60,"－")</f>
        <v>0</v>
      </c>
    </row>
    <row r="85" spans="1:12" ht="28.5" customHeight="1" thickBot="1">
      <c r="A85" s="247"/>
      <c r="B85" s="255"/>
      <c r="C85" s="225"/>
      <c r="D85" s="226"/>
      <c r="E85" s="226"/>
      <c r="F85" s="227"/>
      <c r="G85" s="104" t="s">
        <v>185</v>
      </c>
      <c r="H85" s="318">
        <v>2</v>
      </c>
      <c r="I85" s="319">
        <v>14</v>
      </c>
      <c r="J85" s="319">
        <v>1</v>
      </c>
      <c r="K85" s="110"/>
      <c r="L85" s="111"/>
    </row>
    <row r="86" spans="1:12" ht="28.5" customHeight="1">
      <c r="A86" s="247"/>
      <c r="B86" s="256" t="s">
        <v>180</v>
      </c>
      <c r="C86" s="215" t="s">
        <v>143</v>
      </c>
      <c r="D86" s="216"/>
      <c r="E86" s="216"/>
      <c r="F86" s="217"/>
      <c r="G86" s="5"/>
      <c r="H86" s="107">
        <f>COUNTIF('評点入力シート'!G62,"Ａ＋")</f>
        <v>0</v>
      </c>
      <c r="I86" s="108">
        <f>COUNTIF('評点入力シート'!G62,"Ａ")</f>
        <v>0</v>
      </c>
      <c r="J86" s="108">
        <f>COUNTIF('評点入力シート'!G62,"Ｂ")</f>
        <v>0</v>
      </c>
      <c r="K86" s="108">
        <f>COUNTIF('評点入力シート'!G62,"Ｃ")</f>
        <v>0</v>
      </c>
      <c r="L86" s="109">
        <f>COUNTIF('評点入力シート'!G62,"－")</f>
        <v>0</v>
      </c>
    </row>
    <row r="87" spans="1:12" ht="28.5" customHeight="1">
      <c r="A87" s="247"/>
      <c r="B87" s="257"/>
      <c r="C87" s="218"/>
      <c r="D87" s="219"/>
      <c r="E87" s="219"/>
      <c r="F87" s="220"/>
      <c r="G87" s="105" t="s">
        <v>185</v>
      </c>
      <c r="H87" s="326"/>
      <c r="I87" s="320">
        <v>16</v>
      </c>
      <c r="J87" s="320">
        <v>1</v>
      </c>
      <c r="K87" s="110"/>
      <c r="L87" s="111"/>
    </row>
    <row r="88" spans="1:12" ht="28.5" customHeight="1">
      <c r="A88" s="247"/>
      <c r="B88" s="257"/>
      <c r="C88" s="224" t="s">
        <v>144</v>
      </c>
      <c r="D88" s="222"/>
      <c r="E88" s="222"/>
      <c r="F88" s="223"/>
      <c r="G88" s="6"/>
      <c r="H88" s="112">
        <f>COUNTIF('評点入力シート'!G63,"Ａ＋")</f>
        <v>0</v>
      </c>
      <c r="I88" s="113">
        <f>COUNTIF('評点入力シート'!G63,"Ａ")</f>
        <v>0</v>
      </c>
      <c r="J88" s="113">
        <f>COUNTIF('評点入力シート'!G63,"Ｂ")</f>
        <v>0</v>
      </c>
      <c r="K88" s="113">
        <f>COUNTIF('評点入力シート'!G63,"Ｃ")</f>
        <v>0</v>
      </c>
      <c r="L88" s="114">
        <f>COUNTIF('評点入力シート'!G63,"－")</f>
        <v>0</v>
      </c>
    </row>
    <row r="89" spans="1:12" ht="28.5" customHeight="1" thickBot="1">
      <c r="A89" s="247"/>
      <c r="B89" s="258"/>
      <c r="C89" s="225"/>
      <c r="D89" s="226"/>
      <c r="E89" s="226"/>
      <c r="F89" s="227"/>
      <c r="G89" s="104" t="s">
        <v>185</v>
      </c>
      <c r="H89" s="326"/>
      <c r="I89" s="320">
        <v>14</v>
      </c>
      <c r="J89" s="320">
        <v>3</v>
      </c>
      <c r="K89" s="110"/>
      <c r="L89" s="111"/>
    </row>
    <row r="90" spans="1:12" ht="28.5" customHeight="1">
      <c r="A90" s="247"/>
      <c r="B90" s="256" t="s">
        <v>145</v>
      </c>
      <c r="C90" s="215" t="s">
        <v>146</v>
      </c>
      <c r="D90" s="216"/>
      <c r="E90" s="216"/>
      <c r="F90" s="217"/>
      <c r="G90" s="5"/>
      <c r="H90" s="107">
        <f>COUNTIF('評点入力シート'!G65,"Ａ＋")</f>
        <v>0</v>
      </c>
      <c r="I90" s="108">
        <f>COUNTIF('評点入力シート'!G65,"Ａ")</f>
        <v>0</v>
      </c>
      <c r="J90" s="108">
        <f>COUNTIF('評点入力シート'!G65,"Ｂ")</f>
        <v>0</v>
      </c>
      <c r="K90" s="108">
        <f>COUNTIF('評点入力シート'!G65,"Ｃ")</f>
        <v>0</v>
      </c>
      <c r="L90" s="109">
        <f>COUNTIF('評点入力シート'!G65,"－")</f>
        <v>0</v>
      </c>
    </row>
    <row r="91" spans="1:12" ht="28.5" customHeight="1">
      <c r="A91" s="247"/>
      <c r="B91" s="257"/>
      <c r="C91" s="218"/>
      <c r="D91" s="219"/>
      <c r="E91" s="219"/>
      <c r="F91" s="220"/>
      <c r="G91" s="104" t="s">
        <v>185</v>
      </c>
      <c r="H91" s="326"/>
      <c r="I91" s="320">
        <v>12</v>
      </c>
      <c r="J91" s="320">
        <v>5</v>
      </c>
      <c r="K91" s="117"/>
      <c r="L91" s="118"/>
    </row>
    <row r="92" spans="1:12" ht="28.5" customHeight="1">
      <c r="A92" s="247"/>
      <c r="B92" s="257"/>
      <c r="C92" s="221" t="s">
        <v>213</v>
      </c>
      <c r="D92" s="222"/>
      <c r="E92" s="222"/>
      <c r="F92" s="223"/>
      <c r="G92" s="7"/>
      <c r="H92" s="112">
        <f>COUNTIF('評点入力シート'!G66,"Ａ＋")</f>
        <v>0</v>
      </c>
      <c r="I92" s="113">
        <f>COUNTIF('評点入力シート'!G66,"Ａ")</f>
        <v>0</v>
      </c>
      <c r="J92" s="113">
        <f>COUNTIF('評点入力シート'!G66,"Ｂ")</f>
        <v>0</v>
      </c>
      <c r="K92" s="113">
        <f>COUNTIF('評点入力シート'!G66,"Ｃ")</f>
        <v>0</v>
      </c>
      <c r="L92" s="114">
        <f>COUNTIF('評点入力シート'!G66,"－")</f>
        <v>0</v>
      </c>
    </row>
    <row r="93" spans="1:12" ht="28.5" customHeight="1">
      <c r="A93" s="247"/>
      <c r="B93" s="257"/>
      <c r="C93" s="218"/>
      <c r="D93" s="219"/>
      <c r="E93" s="219"/>
      <c r="F93" s="220"/>
      <c r="G93" s="105" t="s">
        <v>185</v>
      </c>
      <c r="H93" s="326"/>
      <c r="I93" s="320">
        <v>13</v>
      </c>
      <c r="J93" s="320">
        <v>4</v>
      </c>
      <c r="K93" s="129"/>
      <c r="L93" s="111"/>
    </row>
    <row r="94" spans="1:12" ht="28.5" customHeight="1">
      <c r="A94" s="247"/>
      <c r="B94" s="257"/>
      <c r="C94" s="224" t="s">
        <v>147</v>
      </c>
      <c r="D94" s="222"/>
      <c r="E94" s="222"/>
      <c r="F94" s="223"/>
      <c r="G94" s="6"/>
      <c r="H94" s="112">
        <f>COUNTIF('評点入力シート'!G67,"Ａ＋")</f>
        <v>0</v>
      </c>
      <c r="I94" s="113">
        <f>COUNTIF('評点入力シート'!G67,"Ａ")</f>
        <v>0</v>
      </c>
      <c r="J94" s="113">
        <f>COUNTIF('評点入力シート'!G67,"Ｂ")</f>
        <v>0</v>
      </c>
      <c r="K94" s="113">
        <f>COUNTIF('評点入力シート'!G67,"Ｃ")</f>
        <v>0</v>
      </c>
      <c r="L94" s="114">
        <f>COUNTIF('評点入力シート'!G67,"－")</f>
        <v>0</v>
      </c>
    </row>
    <row r="95" spans="1:12" ht="28.5" customHeight="1">
      <c r="A95" s="247"/>
      <c r="B95" s="257"/>
      <c r="C95" s="218"/>
      <c r="D95" s="219"/>
      <c r="E95" s="219"/>
      <c r="F95" s="220"/>
      <c r="G95" s="104" t="s">
        <v>185</v>
      </c>
      <c r="H95" s="326"/>
      <c r="I95" s="320">
        <v>12</v>
      </c>
      <c r="J95" s="320">
        <v>3</v>
      </c>
      <c r="K95" s="320">
        <v>2</v>
      </c>
      <c r="L95" s="118"/>
    </row>
    <row r="96" spans="1:12" ht="28.5" customHeight="1">
      <c r="A96" s="247"/>
      <c r="B96" s="257"/>
      <c r="C96" s="224" t="s">
        <v>148</v>
      </c>
      <c r="D96" s="222"/>
      <c r="E96" s="222"/>
      <c r="F96" s="223"/>
      <c r="G96" s="7"/>
      <c r="H96" s="112">
        <f>COUNTIF('評点入力シート'!G68,"Ａ＋")</f>
        <v>0</v>
      </c>
      <c r="I96" s="113">
        <f>COUNTIF('評点入力シート'!G68,"Ａ")</f>
        <v>0</v>
      </c>
      <c r="J96" s="113">
        <f>COUNTIF('評点入力シート'!G68,"Ｂ")</f>
        <v>0</v>
      </c>
      <c r="K96" s="113">
        <f>COUNTIF('評点入力シート'!G68,"Ｃ")</f>
        <v>0</v>
      </c>
      <c r="L96" s="114">
        <f>COUNTIF('評点入力シート'!G68,"－")</f>
        <v>0</v>
      </c>
    </row>
    <row r="97" spans="1:12" ht="28.5" customHeight="1" thickBot="1">
      <c r="A97" s="247"/>
      <c r="B97" s="258"/>
      <c r="C97" s="225"/>
      <c r="D97" s="226"/>
      <c r="E97" s="226"/>
      <c r="F97" s="227"/>
      <c r="G97" s="104" t="s">
        <v>185</v>
      </c>
      <c r="H97" s="326"/>
      <c r="I97" s="320">
        <v>13</v>
      </c>
      <c r="J97" s="320">
        <v>3</v>
      </c>
      <c r="K97" s="320">
        <v>1</v>
      </c>
      <c r="L97" s="116"/>
    </row>
    <row r="98" spans="1:12" ht="28.5" customHeight="1">
      <c r="A98" s="247"/>
      <c r="B98" s="250" t="s">
        <v>149</v>
      </c>
      <c r="C98" s="259" t="s">
        <v>219</v>
      </c>
      <c r="D98" s="216"/>
      <c r="E98" s="216"/>
      <c r="F98" s="217"/>
      <c r="G98" s="5"/>
      <c r="H98" s="107">
        <f>COUNTIF('評点入力シート'!G70,"Ａ＋")</f>
        <v>0</v>
      </c>
      <c r="I98" s="108">
        <f>COUNTIF('評点入力シート'!G70,"Ａ")</f>
        <v>0</v>
      </c>
      <c r="J98" s="108">
        <f>COUNTIF('評点入力シート'!G70,"Ｂ")</f>
        <v>0</v>
      </c>
      <c r="K98" s="108">
        <f>COUNTIF('評点入力シート'!G70,"Ｃ")</f>
        <v>0</v>
      </c>
      <c r="L98" s="109">
        <f>COUNTIF('評点入力シート'!G70,"－")</f>
        <v>0</v>
      </c>
    </row>
    <row r="99" spans="1:12" ht="28.5" customHeight="1">
      <c r="A99" s="247"/>
      <c r="B99" s="247"/>
      <c r="C99" s="218"/>
      <c r="D99" s="219"/>
      <c r="E99" s="219"/>
      <c r="F99" s="220"/>
      <c r="G99" s="104" t="s">
        <v>185</v>
      </c>
      <c r="H99" s="321"/>
      <c r="I99" s="322">
        <v>15</v>
      </c>
      <c r="J99" s="322">
        <v>2</v>
      </c>
      <c r="K99" s="117"/>
      <c r="L99" s="118"/>
    </row>
    <row r="100" spans="1:12" ht="28.5" customHeight="1">
      <c r="A100" s="247"/>
      <c r="B100" s="247"/>
      <c r="C100" s="221" t="s">
        <v>220</v>
      </c>
      <c r="D100" s="222"/>
      <c r="E100" s="222"/>
      <c r="F100" s="223"/>
      <c r="G100" s="7"/>
      <c r="H100" s="112">
        <f>COUNTIF('評点入力シート'!G71,"Ａ＋")</f>
        <v>0</v>
      </c>
      <c r="I100" s="113">
        <f>COUNTIF('評点入力シート'!G71,"Ａ")</f>
        <v>0</v>
      </c>
      <c r="J100" s="113">
        <f>COUNTIF('評点入力シート'!G71,"Ｂ")</f>
        <v>0</v>
      </c>
      <c r="K100" s="113">
        <f>COUNTIF('評点入力シート'!G71,"Ｃ")</f>
        <v>0</v>
      </c>
      <c r="L100" s="114">
        <f>COUNTIF('評点入力シート'!G71,"－")</f>
        <v>0</v>
      </c>
    </row>
    <row r="101" spans="1:12" ht="28.5" customHeight="1">
      <c r="A101" s="247"/>
      <c r="B101" s="247"/>
      <c r="C101" s="218"/>
      <c r="D101" s="219"/>
      <c r="E101" s="219"/>
      <c r="F101" s="220"/>
      <c r="G101" s="105" t="s">
        <v>185</v>
      </c>
      <c r="H101" s="309">
        <v>1</v>
      </c>
      <c r="I101" s="310">
        <v>15</v>
      </c>
      <c r="J101" s="310">
        <v>1</v>
      </c>
      <c r="K101" s="110"/>
      <c r="L101" s="111"/>
    </row>
    <row r="102" spans="1:12" ht="28.5" customHeight="1">
      <c r="A102" s="247"/>
      <c r="B102" s="247"/>
      <c r="C102" s="221" t="s">
        <v>221</v>
      </c>
      <c r="D102" s="222"/>
      <c r="E102" s="222"/>
      <c r="F102" s="223"/>
      <c r="G102" s="6"/>
      <c r="H102" s="112">
        <f>COUNTIF('評点入力シート'!G72,"Ａ＋")</f>
        <v>0</v>
      </c>
      <c r="I102" s="113">
        <f>COUNTIF('評点入力シート'!G72,"Ａ")</f>
        <v>0</v>
      </c>
      <c r="J102" s="113">
        <f>COUNTIF('評点入力シート'!G72,"Ｂ")</f>
        <v>0</v>
      </c>
      <c r="K102" s="113">
        <f>COUNTIF('評点入力シート'!G72,"Ｃ")</f>
        <v>0</v>
      </c>
      <c r="L102" s="114">
        <f>COUNTIF('評点入力シート'!G72,"－")</f>
        <v>0</v>
      </c>
    </row>
    <row r="103" spans="1:12" ht="28.5" customHeight="1">
      <c r="A103" s="247"/>
      <c r="B103" s="247"/>
      <c r="C103" s="218"/>
      <c r="D103" s="219"/>
      <c r="E103" s="219"/>
      <c r="F103" s="220"/>
      <c r="G103" s="104" t="s">
        <v>185</v>
      </c>
      <c r="H103" s="326"/>
      <c r="I103" s="310">
        <v>16</v>
      </c>
      <c r="J103" s="310">
        <v>1</v>
      </c>
      <c r="K103" s="117"/>
      <c r="L103" s="118"/>
    </row>
    <row r="104" spans="1:12" ht="28.5" customHeight="1">
      <c r="A104" s="247"/>
      <c r="B104" s="247"/>
      <c r="C104" s="221" t="s">
        <v>222</v>
      </c>
      <c r="D104" s="222"/>
      <c r="E104" s="222"/>
      <c r="F104" s="223"/>
      <c r="G104" s="7"/>
      <c r="H104" s="112">
        <f>COUNTIF('評点入力シート'!G73,"Ａ＋")</f>
        <v>0</v>
      </c>
      <c r="I104" s="113">
        <f>COUNTIF('評点入力シート'!G73,"Ａ")</f>
        <v>0</v>
      </c>
      <c r="J104" s="113">
        <f>COUNTIF('評点入力シート'!G73,"Ｂ")</f>
        <v>0</v>
      </c>
      <c r="K104" s="113">
        <f>COUNTIF('評点入力シート'!G73,"Ｃ")</f>
        <v>0</v>
      </c>
      <c r="L104" s="114">
        <f>COUNTIF('評点入力シート'!G73,"－")</f>
        <v>0</v>
      </c>
    </row>
    <row r="105" spans="1:12" ht="28.5" customHeight="1">
      <c r="A105" s="247"/>
      <c r="B105" s="247"/>
      <c r="C105" s="218"/>
      <c r="D105" s="219"/>
      <c r="E105" s="219"/>
      <c r="F105" s="220"/>
      <c r="G105" s="105" t="s">
        <v>185</v>
      </c>
      <c r="H105" s="309">
        <v>1</v>
      </c>
      <c r="I105" s="310">
        <v>16</v>
      </c>
      <c r="J105" s="129"/>
      <c r="K105" s="110"/>
      <c r="L105" s="111"/>
    </row>
    <row r="106" spans="1:12" ht="28.5" customHeight="1">
      <c r="A106" s="247"/>
      <c r="B106" s="247"/>
      <c r="C106" s="221" t="s">
        <v>223</v>
      </c>
      <c r="D106" s="222"/>
      <c r="E106" s="222"/>
      <c r="F106" s="223"/>
      <c r="G106" s="6"/>
      <c r="H106" s="112">
        <f>COUNTIF('評点入力シート'!G74,"Ａ＋")</f>
        <v>0</v>
      </c>
      <c r="I106" s="113">
        <f>COUNTIF('評点入力シート'!G74,"Ａ")</f>
        <v>0</v>
      </c>
      <c r="J106" s="113">
        <f>COUNTIF('評点入力シート'!G74,"Ｂ")</f>
        <v>0</v>
      </c>
      <c r="K106" s="113">
        <f>COUNTIF('評点入力シート'!G74,"Ｃ")</f>
        <v>0</v>
      </c>
      <c r="L106" s="114">
        <f>COUNTIF('評点入力シート'!G74,"－")</f>
        <v>0</v>
      </c>
    </row>
    <row r="107" spans="1:12" ht="28.5" customHeight="1">
      <c r="A107" s="247"/>
      <c r="B107" s="247"/>
      <c r="C107" s="218"/>
      <c r="D107" s="219"/>
      <c r="E107" s="219"/>
      <c r="F107" s="220"/>
      <c r="G107" s="105" t="s">
        <v>185</v>
      </c>
      <c r="H107" s="309">
        <v>1</v>
      </c>
      <c r="I107" s="310">
        <v>16</v>
      </c>
      <c r="J107" s="129"/>
      <c r="K107" s="117"/>
      <c r="L107" s="118"/>
    </row>
    <row r="108" spans="1:12" ht="28.5" customHeight="1">
      <c r="A108" s="247"/>
      <c r="B108" s="247"/>
      <c r="C108" s="221" t="s">
        <v>224</v>
      </c>
      <c r="D108" s="222"/>
      <c r="E108" s="222"/>
      <c r="F108" s="223"/>
      <c r="G108" s="131"/>
      <c r="H108" s="112">
        <f>COUNTIF('評点入力シート'!G75,"Ａ＋")</f>
        <v>0</v>
      </c>
      <c r="I108" s="113">
        <f>COUNTIF('評点入力シート'!G75,"Ａ")</f>
        <v>0</v>
      </c>
      <c r="J108" s="113">
        <f>COUNTIF('評点入力シート'!G75,"Ｂ")</f>
        <v>0</v>
      </c>
      <c r="K108" s="113">
        <f>COUNTIF('評点入力シート'!G75,"Ｃ")</f>
        <v>0</v>
      </c>
      <c r="L108" s="114">
        <f>COUNTIF('評点入力シート'!G75,"－")</f>
        <v>0</v>
      </c>
    </row>
    <row r="109" spans="1:12" ht="28.5" customHeight="1" thickBot="1">
      <c r="A109" s="247"/>
      <c r="B109" s="245"/>
      <c r="C109" s="218"/>
      <c r="D109" s="219"/>
      <c r="E109" s="219"/>
      <c r="F109" s="220"/>
      <c r="G109" s="105" t="s">
        <v>185</v>
      </c>
      <c r="H109" s="323">
        <v>1</v>
      </c>
      <c r="I109" s="324">
        <v>15</v>
      </c>
      <c r="J109" s="324"/>
      <c r="K109" s="324">
        <v>1</v>
      </c>
      <c r="L109" s="130"/>
    </row>
    <row r="110" spans="1:12" ht="28.5" customHeight="1">
      <c r="A110" s="247"/>
      <c r="B110" s="256" t="s">
        <v>150</v>
      </c>
      <c r="C110" s="215" t="s">
        <v>151</v>
      </c>
      <c r="D110" s="216"/>
      <c r="E110" s="216"/>
      <c r="F110" s="217"/>
      <c r="G110" s="5"/>
      <c r="H110" s="107">
        <f>COUNTIF('評点入力シート'!G77,"Ａ＋")</f>
        <v>0</v>
      </c>
      <c r="I110" s="108">
        <f>COUNTIF('評点入力シート'!G77,"Ａ")</f>
        <v>0</v>
      </c>
      <c r="J110" s="108">
        <f>COUNTIF('評点入力シート'!G77,"Ｂ")</f>
        <v>0</v>
      </c>
      <c r="K110" s="108">
        <f>COUNTIF('評点入力シート'!G77,"Ｃ")</f>
        <v>0</v>
      </c>
      <c r="L110" s="109">
        <f>COUNTIF('評点入力シート'!G77,"－")</f>
        <v>0</v>
      </c>
    </row>
    <row r="111" spans="1:12" ht="28.5" customHeight="1">
      <c r="A111" s="247"/>
      <c r="B111" s="257"/>
      <c r="C111" s="218"/>
      <c r="D111" s="219"/>
      <c r="E111" s="219"/>
      <c r="F111" s="220"/>
      <c r="G111" s="104" t="s">
        <v>185</v>
      </c>
      <c r="H111" s="321">
        <v>1</v>
      </c>
      <c r="I111" s="320">
        <v>14</v>
      </c>
      <c r="J111" s="320">
        <v>2</v>
      </c>
      <c r="K111" s="117"/>
      <c r="L111" s="118"/>
    </row>
    <row r="112" spans="1:12" ht="28.5" customHeight="1">
      <c r="A112" s="247"/>
      <c r="B112" s="257"/>
      <c r="C112" s="224" t="s">
        <v>152</v>
      </c>
      <c r="D112" s="222"/>
      <c r="E112" s="222"/>
      <c r="F112" s="223"/>
      <c r="G112" s="7"/>
      <c r="H112" s="112">
        <f>COUNTIF('評点入力シート'!G78,"Ａ＋")</f>
        <v>0</v>
      </c>
      <c r="I112" s="113">
        <f>COUNTIF('評点入力シート'!G78,"Ａ")</f>
        <v>0</v>
      </c>
      <c r="J112" s="113">
        <f>COUNTIF('評点入力シート'!G78,"Ｂ")</f>
        <v>0</v>
      </c>
      <c r="K112" s="113">
        <f>COUNTIF('評点入力シート'!G78,"Ｃ")</f>
        <v>0</v>
      </c>
      <c r="L112" s="114">
        <f>COUNTIF('評点入力シート'!G78,"－")</f>
        <v>0</v>
      </c>
    </row>
    <row r="113" spans="1:12" ht="28.5" customHeight="1" thickBot="1">
      <c r="A113" s="247"/>
      <c r="B113" s="258"/>
      <c r="C113" s="225"/>
      <c r="D113" s="226"/>
      <c r="E113" s="226"/>
      <c r="F113" s="227"/>
      <c r="G113" s="104" t="s">
        <v>185</v>
      </c>
      <c r="H113" s="326"/>
      <c r="I113" s="320">
        <v>12</v>
      </c>
      <c r="J113" s="320">
        <v>5</v>
      </c>
      <c r="K113" s="115"/>
      <c r="L113" s="116"/>
    </row>
    <row r="114" spans="1:12" ht="28.5" customHeight="1">
      <c r="A114" s="247"/>
      <c r="B114" s="256" t="s">
        <v>153</v>
      </c>
      <c r="C114" s="215" t="s">
        <v>154</v>
      </c>
      <c r="D114" s="216"/>
      <c r="E114" s="216"/>
      <c r="F114" s="217"/>
      <c r="G114" s="5"/>
      <c r="H114" s="107">
        <f>COUNTIF('評点入力シート'!G80,"Ａ＋")</f>
        <v>0</v>
      </c>
      <c r="I114" s="108">
        <f>COUNTIF('評点入力シート'!G80,"Ａ")</f>
        <v>0</v>
      </c>
      <c r="J114" s="108">
        <f>COUNTIF('評点入力シート'!G80,"Ｂ")</f>
        <v>0</v>
      </c>
      <c r="K114" s="108">
        <f>COUNTIF('評点入力シート'!G80,"Ｃ")</f>
        <v>0</v>
      </c>
      <c r="L114" s="109">
        <f>COUNTIF('評点入力シート'!G80,"－")</f>
        <v>0</v>
      </c>
    </row>
    <row r="115" spans="1:12" ht="28.5" customHeight="1">
      <c r="A115" s="247"/>
      <c r="B115" s="257"/>
      <c r="C115" s="218"/>
      <c r="D115" s="219"/>
      <c r="E115" s="219"/>
      <c r="F115" s="220"/>
      <c r="G115" s="104" t="s">
        <v>185</v>
      </c>
      <c r="H115" s="326"/>
      <c r="I115" s="320">
        <v>9</v>
      </c>
      <c r="J115" s="320">
        <v>6</v>
      </c>
      <c r="K115" s="320">
        <v>2</v>
      </c>
      <c r="L115" s="118"/>
    </row>
    <row r="116" spans="1:12" ht="28.5" customHeight="1">
      <c r="A116" s="247"/>
      <c r="B116" s="257"/>
      <c r="C116" s="224" t="s">
        <v>155</v>
      </c>
      <c r="D116" s="222"/>
      <c r="E116" s="222"/>
      <c r="F116" s="223"/>
      <c r="G116" s="7"/>
      <c r="H116" s="112">
        <f>COUNTIF('評点入力シート'!G81,"Ａ＋")</f>
        <v>0</v>
      </c>
      <c r="I116" s="113">
        <f>COUNTIF('評点入力シート'!G81,"Ａ")</f>
        <v>0</v>
      </c>
      <c r="J116" s="113">
        <f>COUNTIF('評点入力シート'!G81,"Ｂ")</f>
        <v>0</v>
      </c>
      <c r="K116" s="113">
        <f>COUNTIF('評点入力シート'!G81,"Ｃ")</f>
        <v>0</v>
      </c>
      <c r="L116" s="114">
        <f>COUNTIF('評点入力シート'!G81,"－")</f>
        <v>0</v>
      </c>
    </row>
    <row r="117" spans="1:12" ht="28.5" customHeight="1">
      <c r="A117" s="247"/>
      <c r="B117" s="257"/>
      <c r="C117" s="218"/>
      <c r="D117" s="219"/>
      <c r="E117" s="219"/>
      <c r="F117" s="220"/>
      <c r="G117" s="104" t="s">
        <v>185</v>
      </c>
      <c r="H117" s="326"/>
      <c r="I117" s="320">
        <v>8</v>
      </c>
      <c r="J117" s="320">
        <v>7</v>
      </c>
      <c r="K117" s="320">
        <v>2</v>
      </c>
      <c r="L117" s="111"/>
    </row>
    <row r="118" spans="1:12" ht="28.5" customHeight="1">
      <c r="A118" s="247"/>
      <c r="B118" s="257"/>
      <c r="C118" s="224" t="s">
        <v>156</v>
      </c>
      <c r="D118" s="222"/>
      <c r="E118" s="222"/>
      <c r="F118" s="223"/>
      <c r="G118" s="7"/>
      <c r="H118" s="112">
        <f>COUNTIF('評点入力シート'!G82,"Ａ＋")</f>
        <v>0</v>
      </c>
      <c r="I118" s="113">
        <f>COUNTIF('評点入力シート'!G82,"Ａ")</f>
        <v>0</v>
      </c>
      <c r="J118" s="113">
        <f>COUNTIF('評点入力シート'!G82,"Ｂ")</f>
        <v>0</v>
      </c>
      <c r="K118" s="113">
        <f>COUNTIF('評点入力シート'!G82,"Ｃ")</f>
        <v>0</v>
      </c>
      <c r="L118" s="114">
        <f>COUNTIF('評点入力シート'!G82,"－")</f>
        <v>0</v>
      </c>
    </row>
    <row r="119" spans="1:12" ht="28.5" customHeight="1" thickBot="1">
      <c r="A119" s="245"/>
      <c r="B119" s="258"/>
      <c r="C119" s="225"/>
      <c r="D119" s="226"/>
      <c r="E119" s="226"/>
      <c r="F119" s="227"/>
      <c r="G119" s="128" t="s">
        <v>185</v>
      </c>
      <c r="H119" s="328"/>
      <c r="I119" s="325">
        <v>11</v>
      </c>
      <c r="J119" s="325">
        <v>5</v>
      </c>
      <c r="K119" s="325">
        <v>1</v>
      </c>
      <c r="L119" s="116"/>
    </row>
  </sheetData>
  <sheetProtection password="EB9A" sheet="1"/>
  <mergeCells count="79">
    <mergeCell ref="B15:B20"/>
    <mergeCell ref="A15:A29"/>
    <mergeCell ref="B98:B109"/>
    <mergeCell ref="A84:A119"/>
    <mergeCell ref="C78:F80"/>
    <mergeCell ref="B81:B83"/>
    <mergeCell ref="C81:F83"/>
    <mergeCell ref="A63:A68"/>
    <mergeCell ref="B63:B68"/>
    <mergeCell ref="C63:F65"/>
    <mergeCell ref="C66:F68"/>
    <mergeCell ref="A69:A83"/>
    <mergeCell ref="C69:F71"/>
    <mergeCell ref="B72:B74"/>
    <mergeCell ref="B75:B77"/>
    <mergeCell ref="A51:A62"/>
    <mergeCell ref="B51:B56"/>
    <mergeCell ref="C51:F53"/>
    <mergeCell ref="C54:F56"/>
    <mergeCell ref="B57:B62"/>
    <mergeCell ref="C75:F77"/>
    <mergeCell ref="C57:F59"/>
    <mergeCell ref="C60:F62"/>
    <mergeCell ref="C39:F41"/>
    <mergeCell ref="C42:F44"/>
    <mergeCell ref="C45:F47"/>
    <mergeCell ref="B48:B50"/>
    <mergeCell ref="C48:F50"/>
    <mergeCell ref="C72:F74"/>
    <mergeCell ref="C24:F26"/>
    <mergeCell ref="C27:F29"/>
    <mergeCell ref="A30:A38"/>
    <mergeCell ref="B30:B38"/>
    <mergeCell ref="C30:F32"/>
    <mergeCell ref="C33:F35"/>
    <mergeCell ref="C36:F38"/>
    <mergeCell ref="C6:F8"/>
    <mergeCell ref="C9:F11"/>
    <mergeCell ref="C12:F14"/>
    <mergeCell ref="C15:F17"/>
    <mergeCell ref="C18:F20"/>
    <mergeCell ref="B21:B29"/>
    <mergeCell ref="C21:F23"/>
    <mergeCell ref="C84:F85"/>
    <mergeCell ref="C86:F87"/>
    <mergeCell ref="B84:B85"/>
    <mergeCell ref="B86:B89"/>
    <mergeCell ref="B114:B119"/>
    <mergeCell ref="B110:B113"/>
    <mergeCell ref="B90:B97"/>
    <mergeCell ref="C88:F89"/>
    <mergeCell ref="C112:F113"/>
    <mergeCell ref="C98:F99"/>
    <mergeCell ref="A4:A5"/>
    <mergeCell ref="B4:B5"/>
    <mergeCell ref="A6:A14"/>
    <mergeCell ref="B6:B14"/>
    <mergeCell ref="B69:B71"/>
    <mergeCell ref="B78:B80"/>
    <mergeCell ref="A39:A50"/>
    <mergeCell ref="B39:B47"/>
    <mergeCell ref="C100:F101"/>
    <mergeCell ref="C114:F115"/>
    <mergeCell ref="C116:F117"/>
    <mergeCell ref="C118:F119"/>
    <mergeCell ref="C102:F103"/>
    <mergeCell ref="C104:F105"/>
    <mergeCell ref="C106:F107"/>
    <mergeCell ref="C108:F109"/>
    <mergeCell ref="H2:L2"/>
    <mergeCell ref="H4:L4"/>
    <mergeCell ref="G4:G5"/>
    <mergeCell ref="C110:F111"/>
    <mergeCell ref="C90:F91"/>
    <mergeCell ref="C92:F93"/>
    <mergeCell ref="C94:F95"/>
    <mergeCell ref="C96:F97"/>
    <mergeCell ref="H3:L3"/>
    <mergeCell ref="C4:F5"/>
  </mergeCells>
  <conditionalFormatting sqref="H5:I5">
    <cfRule type="cellIs" priority="197" dxfId="2" operator="equal" stopIfTrue="1">
      <formula>MAX($H$5:$I$5)</formula>
    </cfRule>
  </conditionalFormatting>
  <conditionalFormatting sqref="H5:I5">
    <cfRule type="cellIs" priority="1" dxfId="2"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38" max="255" man="1"/>
    <brk id="68" max="255" man="1"/>
    <brk id="8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2008-08-26T07:56:06Z</cp:lastPrinted>
  <dcterms:created xsi:type="dcterms:W3CDTF">2008-07-04T04:15:06Z</dcterms:created>
  <dcterms:modified xsi:type="dcterms:W3CDTF">2008-11-26T05:11:57Z</dcterms:modified>
  <cp:category/>
  <cp:version/>
  <cp:contentType/>
  <cp:contentStatus/>
</cp:coreProperties>
</file>